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R6" i="5"/>
  <c r="Q6" i="5"/>
  <c r="W10" i="4" s="1"/>
  <c r="P6" i="5"/>
  <c r="O6" i="5"/>
  <c r="I10" i="4" s="1"/>
  <c r="N6" i="5"/>
  <c r="M6" i="5"/>
  <c r="L6" i="5"/>
  <c r="W8" i="4" s="1"/>
  <c r="K6" i="5"/>
  <c r="P8" i="4" s="1"/>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L10" i="4"/>
  <c r="AD10" i="4"/>
  <c r="P10" i="4"/>
  <c r="B10" i="4"/>
  <c r="AT8" i="4"/>
  <c r="AL8" i="4"/>
  <c r="I8" i="4"/>
  <c r="C10" i="5" l="1"/>
  <c r="D10" i="5"/>
  <c r="E10" i="5"/>
  <c r="B10" i="5"/>
</calcChain>
</file>

<file path=xl/sharedStrings.xml><?xml version="1.0" encoding="utf-8"?>
<sst xmlns="http://schemas.openxmlformats.org/spreadsheetml/2006/main" count="241" uniqueCount="124">
  <si>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</si>
  <si>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</si>
  <si>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</si>
  <si>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</si>
  <si>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</si>
  <si>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</si>
  <si>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</si>
  <si>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</si>
  <si>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</si>
  <si>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</si>
  <si>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</si>
  <si>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</si>
  <si>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</si>
  <si>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</si>
  <si>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</si>
  <si>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</si>
  <si>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</si>
  <si>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</si>
  <si>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</si>
  <si>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</si>
  <si>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</si>
  <si>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</si>
  <si>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</si>
  <si>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</si>
  <si>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</si>
  <si>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</si>
  <si>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</si>
  <si>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</si>
  <si>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</si>
  <si>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</si>
  <si>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</si>
  <si>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</si>
  <si>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</si>
  <si>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</si>
  <si>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</si>
  <si>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</si>
  <si>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</si>
  <si>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</si>
  <si>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</si>
  <si>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</si>
  <si>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</si>
  <si>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</si>
  <si>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</si>
  <si>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</si>
  <si>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</si>
  <si>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</si>
  <si>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</si>
  <si>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</si>
  <si>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</si>
  <si>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</si>
  <si>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</si>
  <si>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</si>
  <si>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</si>
  <si>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</si>
  <si>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</si>
  <si>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</si>
  <si>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</si>
  <si>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</si>
  <si>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</si>
  <si>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</si>
  <si>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</si>
  <si>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</si>
  <si>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</si>
  <si>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</si>
  <si>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</si>
  <si>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</si>
  <si>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</si>
  <si>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</si>
  <si>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</si>
  <si>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</si>
  <si>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</si>
  <si>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</si>
  <si>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</si>
  <si>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</si>
  <si>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</si>
  <si>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</si>
  <si>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</si>
  <si>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</si>
  <si>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</si>
  <si>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</si>
  <si>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</si>
  <si>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</si>
  <si>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</si>
  <si>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</si>
  <si>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</si>
  <si>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</si>
  <si>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</si>
  <si>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</si>
  <si>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</si>
  <si>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</si>
  <si>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</si>
  <si>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</si>
  <si>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</si>
  <si>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</si>
  <si>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</si>
  <si>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</si>
  <si>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</si>
  <si>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</si>
  <si>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</si>
  <si>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</si>
  <si>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</si>
  <si>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</si>
  <si>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</si>
  <si>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</si>
  <si>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</si>
  <si>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</si>
  <si>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</si>
  <si>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</si>
  <si>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三川町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</si>
  <si>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</si>
  <si>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</si>
  <si>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</si>
  <si>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</si>
  <si>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</si>
  <si>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</si>
  <si>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</si>
  <si>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</si>
  <si>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</si>
  <si>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</si>
  <si>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</si>
  <si>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今後も概ね５年毎に料金改定についての検討を行い、適正な料金水準になるように段階的に料金改正を行います。</t>
  </si>
  <si>
    <t>非設置</t>
    <rPh sb="0" eb="1">
      <t>ヒ</t>
    </rPh>
    <rPh sb="1" eb="3">
      <t>セッチ</t>
    </rPh>
    <phoneticPr fontId="4"/>
  </si>
  <si>
    <t>　①収益的収支比率は、地方債償還金額が増加したことから平成２７年度から収益的収支比率が減少しています。また、維持管理費用が増加した場合も、この比率が減少する原因になります。
　②と③は、本事業が公営企業法非適用のため、該当数値はありません。　
　④企業債残高対事業規模比率は、類似団体平均値より下回っています。建設改良費に充てるための企業債は平成１５年度より起債しておらず、企業債残高は償還により減少していきます。
　⑤経費回収率は、類似団体平均値を上回っていますが、維持管理費など汚水処理に係る経費が増大していることから減少しています。
　⑥汚水処理費原価は、類似団体平均値を下回っています。平成２４年度以降汚水処理施設の維持管理費など汚水処理に係る経費が増大していることから、汚水処理原価が高くなっていきます。
　⑦施設利用率は、平成２４年度について算出数値が未入力のため、数値が未記入となっています。平成２５年度から２７年度までは類似団体平均値とほぼ同じ水準となっています。平成２８年度は、晴天時平均処理水量が約４ポイント減少し、類似団体平均値が約８ポイント上昇したことから、類似団体平均値より10ポイント低くなりました。
　⑧水洗化率は、類似団体平均値を大きく上回っています。管渠整備は既に終了しており、水洗化率を１００％にするには未水洗化世帯への接続が今後の課題になります。</t>
    <rPh sb="27" eb="29">
      <t>ヘイセイ</t>
    </rPh>
    <rPh sb="31" eb="33">
      <t>ネンド</t>
    </rPh>
    <rPh sb="54" eb="56">
      <t>イジ</t>
    </rPh>
    <rPh sb="56" eb="58">
      <t>カンリ</t>
    </rPh>
    <rPh sb="58" eb="60">
      <t>ヒヨウ</t>
    </rPh>
    <rPh sb="61" eb="63">
      <t>ゾウカ</t>
    </rPh>
    <rPh sb="65" eb="67">
      <t>バアイ</t>
    </rPh>
    <rPh sb="71" eb="73">
      <t>ヒリツ</t>
    </rPh>
    <rPh sb="74" eb="76">
      <t>ゲンショウ</t>
    </rPh>
    <rPh sb="78" eb="80">
      <t>ゲンイン</t>
    </rPh>
    <rPh sb="403" eb="405">
      <t>ヘイセイ</t>
    </rPh>
    <rPh sb="407" eb="409">
      <t>ネンド</t>
    </rPh>
    <rPh sb="413" eb="415">
      <t>ネンド</t>
    </rPh>
    <rPh sb="440" eb="442">
      <t>ヘイセイ</t>
    </rPh>
    <rPh sb="444" eb="446">
      <t>ネンド</t>
    </rPh>
    <rPh sb="448" eb="450">
      <t>セイテン</t>
    </rPh>
    <rPh sb="450" eb="451">
      <t>ジ</t>
    </rPh>
    <rPh sb="451" eb="453">
      <t>ヘイキン</t>
    </rPh>
    <rPh sb="453" eb="455">
      <t>ショリ</t>
    </rPh>
    <rPh sb="455" eb="457">
      <t>スイリョウ</t>
    </rPh>
    <rPh sb="458" eb="459">
      <t>ヤク</t>
    </rPh>
    <rPh sb="464" eb="466">
      <t>ゲンショウ</t>
    </rPh>
    <rPh sb="468" eb="470">
      <t>ルイジ</t>
    </rPh>
    <rPh sb="470" eb="472">
      <t>ダンタイ</t>
    </rPh>
    <rPh sb="472" eb="475">
      <t>ヘイキンチ</t>
    </rPh>
    <rPh sb="476" eb="477">
      <t>ヤク</t>
    </rPh>
    <rPh sb="482" eb="484">
      <t>ジョウショウ</t>
    </rPh>
    <rPh sb="491" eb="493">
      <t>ルイジ</t>
    </rPh>
    <rPh sb="493" eb="495">
      <t>ダンタイ</t>
    </rPh>
    <rPh sb="495" eb="498">
      <t>ヘイキンチ</t>
    </rPh>
    <rPh sb="506" eb="507">
      <t>ヒク</t>
    </rPh>
    <phoneticPr fontId="4"/>
  </si>
  <si>
    <t>　①は、本事業が公営企業法非適用のため、該当数値はありません。
　②管渠老朽化率は、法定耐用年数を超えた管渠がないため、該当数値はありません。
　③管渠改善率は、平成２８年度末の汚水管渠の総延長は約２４ｋｍありますが、法定耐用年数を超えた管渠がないため、０％となっています。
　平成８年度より一部管渠の供用を開始しており、これまで管渠の点検・洗浄を各処理地区毎に行っています。今後も定期的に管渠の点検・洗浄を行う予定です。</t>
    <rPh sb="85" eb="88">
      <t>ネンドマツ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</si>
</sst>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4465920"/>
        <c:axId val="104467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04465920"/>
        <c:axId val="104467840"/>
      </c:lineChart>
      <c:dateAx>
        <c:axId val="104465920"/>
        <c:scaling>
          <c:orientation val="minMax"/>
        </c:scaling>
        <c:delete val="1"/>
        <c:axPos val="b"/>
        <c:numFmt formatCode="ge" sourceLinked="1"/>
        <c:majorTickMark val="none"/>
        <c:minorTickMark val="none"/>
        <c:tickLblPos val="none"/>
        <c:crossAx val="104467840"/>
        <c:crosses val="autoZero"/>
        <c:auto val="1"/>
        <c:lblOffset val="100"/>
        <c:baseTimeUnit val="years"/>
      </c:dateAx>
      <c:valAx>
        <c:axId val="104467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46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55.06</c:v>
                </c:pt>
                <c:pt idx="2">
                  <c:v>54.9</c:v>
                </c:pt>
                <c:pt idx="3">
                  <c:v>54.23</c:v>
                </c:pt>
                <c:pt idx="4">
                  <c:v>50.38</c:v>
                </c:pt>
              </c:numCache>
            </c:numRef>
          </c:val>
        </c:ser>
        <c:dLbls>
          <c:showLegendKey val="0"/>
          <c:showVal val="0"/>
          <c:showCatName val="0"/>
          <c:showSerName val="0"/>
          <c:showPercent val="0"/>
          <c:showBubbleSize val="0"/>
        </c:dLbls>
        <c:gapWidth val="150"/>
        <c:axId val="109471616"/>
        <c:axId val="10947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09471616"/>
        <c:axId val="109473792"/>
      </c:lineChart>
      <c:dateAx>
        <c:axId val="109471616"/>
        <c:scaling>
          <c:orientation val="minMax"/>
        </c:scaling>
        <c:delete val="1"/>
        <c:axPos val="b"/>
        <c:numFmt formatCode="ge" sourceLinked="1"/>
        <c:majorTickMark val="none"/>
        <c:minorTickMark val="none"/>
        <c:tickLblPos val="none"/>
        <c:crossAx val="109473792"/>
        <c:crosses val="autoZero"/>
        <c:auto val="1"/>
        <c:lblOffset val="100"/>
        <c:baseTimeUnit val="years"/>
      </c:dateAx>
      <c:valAx>
        <c:axId val="10947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47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97.61</c:v>
                </c:pt>
                <c:pt idx="1">
                  <c:v>97.73</c:v>
                </c:pt>
                <c:pt idx="2">
                  <c:v>97.66</c:v>
                </c:pt>
                <c:pt idx="3">
                  <c:v>97.7</c:v>
                </c:pt>
                <c:pt idx="4">
                  <c:v>99.36</c:v>
                </c:pt>
              </c:numCache>
            </c:numRef>
          </c:val>
        </c:ser>
        <c:dLbls>
          <c:showLegendKey val="0"/>
          <c:showVal val="0"/>
          <c:showCatName val="0"/>
          <c:showSerName val="0"/>
          <c:showPercent val="0"/>
          <c:showBubbleSize val="0"/>
        </c:dLbls>
        <c:gapWidth val="150"/>
        <c:axId val="109488384"/>
        <c:axId val="10951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09488384"/>
        <c:axId val="109515136"/>
      </c:lineChart>
      <c:dateAx>
        <c:axId val="109488384"/>
        <c:scaling>
          <c:orientation val="minMax"/>
        </c:scaling>
        <c:delete val="1"/>
        <c:axPos val="b"/>
        <c:numFmt formatCode="ge" sourceLinked="1"/>
        <c:majorTickMark val="none"/>
        <c:minorTickMark val="none"/>
        <c:tickLblPos val="none"/>
        <c:crossAx val="109515136"/>
        <c:crosses val="autoZero"/>
        <c:auto val="1"/>
        <c:lblOffset val="100"/>
        <c:baseTimeUnit val="years"/>
      </c:dateAx>
      <c:valAx>
        <c:axId val="10951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48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64.84</c:v>
                </c:pt>
                <c:pt idx="1">
                  <c:v>62.63</c:v>
                </c:pt>
                <c:pt idx="2">
                  <c:v>62.69</c:v>
                </c:pt>
                <c:pt idx="3">
                  <c:v>59.15</c:v>
                </c:pt>
                <c:pt idx="4">
                  <c:v>56.18</c:v>
                </c:pt>
              </c:numCache>
            </c:numRef>
          </c:val>
        </c:ser>
        <c:dLbls>
          <c:showLegendKey val="0"/>
          <c:showVal val="0"/>
          <c:showCatName val="0"/>
          <c:showSerName val="0"/>
          <c:showPercent val="0"/>
          <c:showBubbleSize val="0"/>
        </c:dLbls>
        <c:gapWidth val="150"/>
        <c:axId val="104506496"/>
        <c:axId val="10450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506496"/>
        <c:axId val="104508416"/>
      </c:lineChart>
      <c:dateAx>
        <c:axId val="104506496"/>
        <c:scaling>
          <c:orientation val="minMax"/>
        </c:scaling>
        <c:delete val="1"/>
        <c:axPos val="b"/>
        <c:numFmt formatCode="ge" sourceLinked="1"/>
        <c:majorTickMark val="none"/>
        <c:minorTickMark val="none"/>
        <c:tickLblPos val="none"/>
        <c:crossAx val="104508416"/>
        <c:crosses val="autoZero"/>
        <c:auto val="1"/>
        <c:lblOffset val="100"/>
        <c:baseTimeUnit val="years"/>
      </c:dateAx>
      <c:valAx>
        <c:axId val="10450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506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722624"/>
        <c:axId val="105724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722624"/>
        <c:axId val="105724544"/>
      </c:lineChart>
      <c:dateAx>
        <c:axId val="105722624"/>
        <c:scaling>
          <c:orientation val="minMax"/>
        </c:scaling>
        <c:delete val="1"/>
        <c:axPos val="b"/>
        <c:numFmt formatCode="ge" sourceLinked="1"/>
        <c:majorTickMark val="none"/>
        <c:minorTickMark val="none"/>
        <c:tickLblPos val="none"/>
        <c:crossAx val="105724544"/>
        <c:crosses val="autoZero"/>
        <c:auto val="1"/>
        <c:lblOffset val="100"/>
        <c:baseTimeUnit val="years"/>
      </c:dateAx>
      <c:valAx>
        <c:axId val="10572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72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771392"/>
        <c:axId val="105773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771392"/>
        <c:axId val="105773312"/>
      </c:lineChart>
      <c:dateAx>
        <c:axId val="105771392"/>
        <c:scaling>
          <c:orientation val="minMax"/>
        </c:scaling>
        <c:delete val="1"/>
        <c:axPos val="b"/>
        <c:numFmt formatCode="ge" sourceLinked="1"/>
        <c:majorTickMark val="none"/>
        <c:minorTickMark val="none"/>
        <c:tickLblPos val="none"/>
        <c:crossAx val="105773312"/>
        <c:crosses val="autoZero"/>
        <c:auto val="1"/>
        <c:lblOffset val="100"/>
        <c:baseTimeUnit val="years"/>
      </c:dateAx>
      <c:valAx>
        <c:axId val="105773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77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289856"/>
        <c:axId val="10929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289856"/>
        <c:axId val="109291776"/>
      </c:lineChart>
      <c:dateAx>
        <c:axId val="109289856"/>
        <c:scaling>
          <c:orientation val="minMax"/>
        </c:scaling>
        <c:delete val="1"/>
        <c:axPos val="b"/>
        <c:numFmt formatCode="ge" sourceLinked="1"/>
        <c:majorTickMark val="none"/>
        <c:minorTickMark val="none"/>
        <c:tickLblPos val="none"/>
        <c:crossAx val="109291776"/>
        <c:crosses val="autoZero"/>
        <c:auto val="1"/>
        <c:lblOffset val="100"/>
        <c:baseTimeUnit val="years"/>
      </c:dateAx>
      <c:valAx>
        <c:axId val="10929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28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588480"/>
        <c:axId val="10959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588480"/>
        <c:axId val="109590400"/>
      </c:lineChart>
      <c:dateAx>
        <c:axId val="109588480"/>
        <c:scaling>
          <c:orientation val="minMax"/>
        </c:scaling>
        <c:delete val="1"/>
        <c:axPos val="b"/>
        <c:numFmt formatCode="ge" sourceLinked="1"/>
        <c:majorTickMark val="none"/>
        <c:minorTickMark val="none"/>
        <c:tickLblPos val="none"/>
        <c:crossAx val="109590400"/>
        <c:crosses val="autoZero"/>
        <c:auto val="1"/>
        <c:lblOffset val="100"/>
        <c:baseTimeUnit val="years"/>
      </c:dateAx>
      <c:valAx>
        <c:axId val="10959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588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713.38</c:v>
                </c:pt>
                <c:pt idx="1">
                  <c:v>671.69</c:v>
                </c:pt>
                <c:pt idx="2">
                  <c:v>471.58</c:v>
                </c:pt>
                <c:pt idx="3">
                  <c:v>753.33</c:v>
                </c:pt>
                <c:pt idx="4">
                  <c:v>836.49</c:v>
                </c:pt>
              </c:numCache>
            </c:numRef>
          </c:val>
        </c:ser>
        <c:dLbls>
          <c:showLegendKey val="0"/>
          <c:showVal val="0"/>
          <c:showCatName val="0"/>
          <c:showSerName val="0"/>
          <c:showPercent val="0"/>
          <c:showBubbleSize val="0"/>
        </c:dLbls>
        <c:gapWidth val="150"/>
        <c:axId val="109604224"/>
        <c:axId val="109630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09604224"/>
        <c:axId val="109630976"/>
      </c:lineChart>
      <c:dateAx>
        <c:axId val="109604224"/>
        <c:scaling>
          <c:orientation val="minMax"/>
        </c:scaling>
        <c:delete val="1"/>
        <c:axPos val="b"/>
        <c:numFmt formatCode="ge" sourceLinked="1"/>
        <c:majorTickMark val="none"/>
        <c:minorTickMark val="none"/>
        <c:tickLblPos val="none"/>
        <c:crossAx val="109630976"/>
        <c:crosses val="autoZero"/>
        <c:auto val="1"/>
        <c:lblOffset val="100"/>
        <c:baseTimeUnit val="years"/>
      </c:dateAx>
      <c:valAx>
        <c:axId val="10963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04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109.38</c:v>
                </c:pt>
                <c:pt idx="1">
                  <c:v>86.86</c:v>
                </c:pt>
                <c:pt idx="2">
                  <c:v>89.54</c:v>
                </c:pt>
                <c:pt idx="3">
                  <c:v>82.96</c:v>
                </c:pt>
                <c:pt idx="4">
                  <c:v>82.76</c:v>
                </c:pt>
              </c:numCache>
            </c:numRef>
          </c:val>
        </c:ser>
        <c:dLbls>
          <c:showLegendKey val="0"/>
          <c:showVal val="0"/>
          <c:showCatName val="0"/>
          <c:showSerName val="0"/>
          <c:showPercent val="0"/>
          <c:showBubbleSize val="0"/>
        </c:dLbls>
        <c:gapWidth val="150"/>
        <c:axId val="109317120"/>
        <c:axId val="10935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09317120"/>
        <c:axId val="109352064"/>
      </c:lineChart>
      <c:dateAx>
        <c:axId val="109317120"/>
        <c:scaling>
          <c:orientation val="minMax"/>
        </c:scaling>
        <c:delete val="1"/>
        <c:axPos val="b"/>
        <c:numFmt formatCode="ge" sourceLinked="1"/>
        <c:majorTickMark val="none"/>
        <c:minorTickMark val="none"/>
        <c:tickLblPos val="none"/>
        <c:crossAx val="109352064"/>
        <c:crosses val="autoZero"/>
        <c:auto val="1"/>
        <c:lblOffset val="100"/>
        <c:baseTimeUnit val="years"/>
      </c:dateAx>
      <c:valAx>
        <c:axId val="10935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31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143.80000000000001</c:v>
                </c:pt>
                <c:pt idx="1">
                  <c:v>180.22</c:v>
                </c:pt>
                <c:pt idx="2">
                  <c:v>180</c:v>
                </c:pt>
                <c:pt idx="3">
                  <c:v>209.2</c:v>
                </c:pt>
                <c:pt idx="4">
                  <c:v>209.74</c:v>
                </c:pt>
              </c:numCache>
            </c:numRef>
          </c:val>
        </c:ser>
        <c:dLbls>
          <c:showLegendKey val="0"/>
          <c:showVal val="0"/>
          <c:showCatName val="0"/>
          <c:showSerName val="0"/>
          <c:showPercent val="0"/>
          <c:showBubbleSize val="0"/>
        </c:dLbls>
        <c:gapWidth val="150"/>
        <c:axId val="109369600"/>
        <c:axId val="109449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09369600"/>
        <c:axId val="109449600"/>
      </c:lineChart>
      <c:dateAx>
        <c:axId val="109369600"/>
        <c:scaling>
          <c:orientation val="minMax"/>
        </c:scaling>
        <c:delete val="1"/>
        <c:axPos val="b"/>
        <c:numFmt formatCode="ge" sourceLinked="1"/>
        <c:majorTickMark val="none"/>
        <c:minorTickMark val="none"/>
        <c:tickLblPos val="none"/>
        <c:crossAx val="109449600"/>
        <c:crosses val="autoZero"/>
        <c:auto val="1"/>
        <c:lblOffset val="100"/>
        <c:baseTimeUnit val="years"/>
      </c:dateAx>
      <c:valAx>
        <c:axId val="10944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36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view="pageBreakPreview" topLeftCell="AG41" zoomScaleNormal="100" zoomScaleSheetLayoutView="100" workbookViewId="0">
      <selection activeCell="BL64" sqref="BL64:BZ65"/>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三川町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121</v>
      </c>
      <c r="AE8" s="49"/>
      <c r="AF8" s="49"/>
      <c r="AG8" s="49"/>
      <c r="AH8" s="49"/>
      <c r="AI8" s="49"/>
      <c r="AJ8" s="49"/>
      <c r="AK8" s="4"/>
      <c r="AL8" s="50">
        <f>データ!S6</f>
        <v>7544</v>
      </c>
      <c r="AM8" s="50"/>
      <c r="AN8" s="50"/>
      <c r="AO8" s="50"/>
      <c r="AP8" s="50"/>
      <c r="AQ8" s="50"/>
      <c r="AR8" s="50"/>
      <c r="AS8" s="50"/>
      <c r="AT8" s="45">
        <f>データ!T6</f>
        <v>33.22</v>
      </c>
      <c r="AU8" s="45"/>
      <c r="AV8" s="45"/>
      <c r="AW8" s="45"/>
      <c r="AX8" s="45"/>
      <c r="AY8" s="45"/>
      <c r="AZ8" s="45"/>
      <c r="BA8" s="45"/>
      <c r="BB8" s="45">
        <f>データ!U6</f>
        <v>227.09</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35.61</v>
      </c>
      <c r="Q10" s="45"/>
      <c r="R10" s="45"/>
      <c r="S10" s="45"/>
      <c r="T10" s="45"/>
      <c r="U10" s="45"/>
      <c r="V10" s="45"/>
      <c r="W10" s="45">
        <f>データ!Q6</f>
        <v>94.11</v>
      </c>
      <c r="X10" s="45"/>
      <c r="Y10" s="45"/>
      <c r="Z10" s="45"/>
      <c r="AA10" s="45"/>
      <c r="AB10" s="45"/>
      <c r="AC10" s="45"/>
      <c r="AD10" s="50">
        <f>データ!R6</f>
        <v>3373</v>
      </c>
      <c r="AE10" s="50"/>
      <c r="AF10" s="50"/>
      <c r="AG10" s="50"/>
      <c r="AH10" s="50"/>
      <c r="AI10" s="50"/>
      <c r="AJ10" s="50"/>
      <c r="AK10" s="2"/>
      <c r="AL10" s="50">
        <f>データ!V6</f>
        <v>2674</v>
      </c>
      <c r="AM10" s="50"/>
      <c r="AN10" s="50"/>
      <c r="AO10" s="50"/>
      <c r="AP10" s="50"/>
      <c r="AQ10" s="50"/>
      <c r="AR10" s="50"/>
      <c r="AS10" s="50"/>
      <c r="AT10" s="45">
        <f>データ!W6</f>
        <v>1.56</v>
      </c>
      <c r="AU10" s="45"/>
      <c r="AV10" s="45"/>
      <c r="AW10" s="45"/>
      <c r="AX10" s="45"/>
      <c r="AY10" s="45"/>
      <c r="AZ10" s="45"/>
      <c r="BA10" s="45"/>
      <c r="BB10" s="45">
        <f>データ!X6</f>
        <v>1714.1</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122</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120</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36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5" s="36" customFormat="1">
      <c r="A6" s="28" t="s">
        <v>107</v>
      </c>
      <c r="B6" s="33">
        <f>B7</f>
        <v>2016</v>
      </c>
      <c r="C6" s="33">
        <f t="shared" ref="C6:X6" si="3">C7</f>
        <v>64262</v>
      </c>
      <c r="D6" s="33">
        <f t="shared" si="3"/>
        <v>47</v>
      </c>
      <c r="E6" s="33">
        <f t="shared" si="3"/>
        <v>17</v>
      </c>
      <c r="F6" s="33">
        <f t="shared" si="3"/>
        <v>5</v>
      </c>
      <c r="G6" s="33">
        <f t="shared" si="3"/>
        <v>0</v>
      </c>
      <c r="H6" s="33" t="str">
        <f t="shared" si="3"/>
        <v>山形県　三川町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35.61</v>
      </c>
      <c r="Q6" s="34">
        <f t="shared" si="3"/>
        <v>94.11</v>
      </c>
      <c r="R6" s="34">
        <f t="shared" si="3"/>
        <v>3373</v>
      </c>
      <c r="S6" s="34">
        <f t="shared" si="3"/>
        <v>7544</v>
      </c>
      <c r="T6" s="34">
        <f t="shared" si="3"/>
        <v>33.22</v>
      </c>
      <c r="U6" s="34">
        <f t="shared" si="3"/>
        <v>227.09</v>
      </c>
      <c r="V6" s="34">
        <f t="shared" si="3"/>
        <v>2674</v>
      </c>
      <c r="W6" s="34">
        <f t="shared" si="3"/>
        <v>1.56</v>
      </c>
      <c r="X6" s="34">
        <f t="shared" si="3"/>
        <v>1714.1</v>
      </c>
      <c r="Y6" s="35">
        <f>IF(Y7="",NA(),Y7)</f>
        <v>64.84</v>
      </c>
      <c r="Z6" s="35">
        <f t="shared" ref="Z6:AH6" si="4">IF(Z7="",NA(),Z7)</f>
        <v>62.63</v>
      </c>
      <c r="AA6" s="35">
        <f t="shared" si="4"/>
        <v>62.69</v>
      </c>
      <c r="AB6" s="35">
        <f t="shared" si="4"/>
        <v>59.15</v>
      </c>
      <c r="AC6" s="35">
        <f t="shared" si="4"/>
        <v>56.18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713.38</v>
      </c>
      <c r="BG6" s="35">
        <f t="shared" ref="BG6:BO6" si="7">IF(BG7="",NA(),BG7)</f>
        <v>671.69</v>
      </c>
      <c r="BH6" s="35">
        <f t="shared" si="7"/>
        <v>471.58</v>
      </c>
      <c r="BI6" s="35">
        <f t="shared" si="7"/>
        <v>753.33</v>
      </c>
      <c r="BJ6" s="35">
        <f t="shared" si="7"/>
        <v>836.49</v>
      </c>
      <c r="BK6" s="35">
        <f t="shared" si="7"/>
        <v>1197.82</v>
      </c>
      <c r="BL6" s="35">
        <f t="shared" si="7"/>
        <v>1126.77</v>
      </c>
      <c r="BM6" s="35">
        <f t="shared" si="7"/>
        <v>1044.8</v>
      </c>
      <c r="BN6" s="35">
        <f t="shared" si="7"/>
        <v>1081.8</v>
      </c>
      <c r="BO6" s="35">
        <f t="shared" si="7"/>
        <v>974.93</v>
      </c>
      <c r="BP6" s="34" t="str">
        <f>IF(BP7="","",IF(BP7="-","【-】","【"&amp;SUBSTITUTE(TEXT(BP7,"#,##0.00"),"-","△")&amp;"】"))</f>
        <v>【914.53】</v>
      </c>
      <c r="BQ6" s="35">
        <f>IF(BQ7="",NA(),BQ7)</f>
        <v>109.38</v>
      </c>
      <c r="BR6" s="35">
        <f t="shared" ref="BR6:BZ6" si="8">IF(BR7="",NA(),BR7)</f>
        <v>86.86</v>
      </c>
      <c r="BS6" s="35">
        <f t="shared" si="8"/>
        <v>89.54</v>
      </c>
      <c r="BT6" s="35">
        <f t="shared" si="8"/>
        <v>82.96</v>
      </c>
      <c r="BU6" s="35">
        <f t="shared" si="8"/>
        <v>82.76</v>
      </c>
      <c r="BV6" s="35">
        <f t="shared" si="8"/>
        <v>51.03</v>
      </c>
      <c r="BW6" s="35">
        <f t="shared" si="8"/>
        <v>50.9</v>
      </c>
      <c r="BX6" s="35">
        <f t="shared" si="8"/>
        <v>50.82</v>
      </c>
      <c r="BY6" s="35">
        <f t="shared" si="8"/>
        <v>52.19</v>
      </c>
      <c r="BZ6" s="35">
        <f t="shared" si="8"/>
        <v>55.32</v>
      </c>
      <c r="CA6" s="34" t="str">
        <f>IF(CA7="","",IF(CA7="-","【-】","【"&amp;SUBSTITUTE(TEXT(CA7,"#,##0.00"),"-","△")&amp;"】"))</f>
        <v>【55.73】</v>
      </c>
      <c r="CB6" s="35">
        <f>IF(CB7="",NA(),CB7)</f>
        <v>143.80000000000001</v>
      </c>
      <c r="CC6" s="35">
        <f t="shared" ref="CC6:CK6" si="9">IF(CC7="",NA(),CC7)</f>
        <v>180.22</v>
      </c>
      <c r="CD6" s="35">
        <f t="shared" si="9"/>
        <v>180</v>
      </c>
      <c r="CE6" s="35">
        <f t="shared" si="9"/>
        <v>209.2</v>
      </c>
      <c r="CF6" s="35">
        <f t="shared" si="9"/>
        <v>209.74</v>
      </c>
      <c r="CG6" s="35">
        <f t="shared" si="9"/>
        <v>289.60000000000002</v>
      </c>
      <c r="CH6" s="35">
        <f t="shared" si="9"/>
        <v>293.27</v>
      </c>
      <c r="CI6" s="35">
        <f t="shared" si="9"/>
        <v>300.52</v>
      </c>
      <c r="CJ6" s="35">
        <f t="shared" si="9"/>
        <v>296.14</v>
      </c>
      <c r="CK6" s="35">
        <f t="shared" si="9"/>
        <v>283.17</v>
      </c>
      <c r="CL6" s="34" t="str">
        <f>IF(CL7="","",IF(CL7="-","【-】","【"&amp;SUBSTITUTE(TEXT(CL7,"#,##0.00"),"-","△")&amp;"】"))</f>
        <v>【276.78】</v>
      </c>
      <c r="CM6" s="35" t="str">
        <f>IF(CM7="",NA(),CM7)</f>
        <v>-</v>
      </c>
      <c r="CN6" s="35">
        <f t="shared" ref="CN6:CV6" si="10">IF(CN7="",NA(),CN7)</f>
        <v>55.06</v>
      </c>
      <c r="CO6" s="35">
        <f t="shared" si="10"/>
        <v>54.9</v>
      </c>
      <c r="CP6" s="35">
        <f t="shared" si="10"/>
        <v>54.23</v>
      </c>
      <c r="CQ6" s="35">
        <f t="shared" si="10"/>
        <v>50.38</v>
      </c>
      <c r="CR6" s="35">
        <f t="shared" si="10"/>
        <v>54.74</v>
      </c>
      <c r="CS6" s="35">
        <f t="shared" si="10"/>
        <v>53.78</v>
      </c>
      <c r="CT6" s="35">
        <f t="shared" si="10"/>
        <v>53.24</v>
      </c>
      <c r="CU6" s="35">
        <f t="shared" si="10"/>
        <v>52.31</v>
      </c>
      <c r="CV6" s="35">
        <f t="shared" si="10"/>
        <v>60.65</v>
      </c>
      <c r="CW6" s="34" t="str">
        <f>IF(CW7="","",IF(CW7="-","【-】","【"&amp;SUBSTITUTE(TEXT(CW7,"#,##0.00"),"-","△")&amp;"】"))</f>
        <v>【59.15】</v>
      </c>
      <c r="CX6" s="35">
        <f>IF(CX7="",NA(),CX7)</f>
        <v>97.61</v>
      </c>
      <c r="CY6" s="35">
        <f t="shared" ref="CY6:DG6" si="11">IF(CY7="",NA(),CY7)</f>
        <v>97.73</v>
      </c>
      <c r="CZ6" s="35">
        <f t="shared" si="11"/>
        <v>97.66</v>
      </c>
      <c r="DA6" s="35">
        <f t="shared" si="11"/>
        <v>97.7</v>
      </c>
      <c r="DB6" s="35">
        <f t="shared" si="11"/>
        <v>99.36</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64262</v>
      </c>
      <c r="D7" s="37">
        <v>47</v>
      </c>
      <c r="E7" s="37">
        <v>17</v>
      </c>
      <c r="F7" s="37">
        <v>5</v>
      </c>
      <c r="G7" s="37">
        <v>0</v>
      </c>
      <c r="H7" s="37" t="s">
        <v>108</v>
      </c>
      <c r="I7" s="37" t="s">
        <v>109</v>
      </c>
      <c r="J7" s="37" t="s">
        <v>110</v>
      </c>
      <c r="K7" s="37" t="s">
        <v>111</v>
      </c>
      <c r="L7" s="37" t="s">
        <v>112</v>
      </c>
      <c r="M7" s="37"/>
      <c r="N7" s="38" t="s">
        <v>113</v>
      </c>
      <c r="O7" s="38" t="s">
        <v>114</v>
      </c>
      <c r="P7" s="38">
        <v>35.61</v>
      </c>
      <c r="Q7" s="38">
        <v>94.11</v>
      </c>
      <c r="R7" s="38">
        <v>3373</v>
      </c>
      <c r="S7" s="38">
        <v>7544</v>
      </c>
      <c r="T7" s="38">
        <v>33.22</v>
      </c>
      <c r="U7" s="38">
        <v>227.09</v>
      </c>
      <c r="V7" s="38">
        <v>2674</v>
      </c>
      <c r="W7" s="38">
        <v>1.56</v>
      </c>
      <c r="X7" s="38">
        <v>1714.1</v>
      </c>
      <c r="Y7" s="38">
        <v>64.84</v>
      </c>
      <c r="Z7" s="38">
        <v>62.63</v>
      </c>
      <c r="AA7" s="38">
        <v>62.69</v>
      </c>
      <c r="AB7" s="38">
        <v>59.15</v>
      </c>
      <c r="AC7" s="38">
        <v>56.18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713.38</v>
      </c>
      <c r="BG7" s="38">
        <v>671.69</v>
      </c>
      <c r="BH7" s="38">
        <v>471.58</v>
      </c>
      <c r="BI7" s="38">
        <v>753.33</v>
      </c>
      <c r="BJ7" s="38">
        <v>836.49</v>
      </c>
      <c r="BK7" s="38">
        <v>1197.82</v>
      </c>
      <c r="BL7" s="38">
        <v>1126.77</v>
      </c>
      <c r="BM7" s="38">
        <v>1044.8</v>
      </c>
      <c r="BN7" s="38">
        <v>1081.8</v>
      </c>
      <c r="BO7" s="38">
        <v>974.93</v>
      </c>
      <c r="BP7" s="38">
        <v>914.53</v>
      </c>
      <c r="BQ7" s="38">
        <v>109.38</v>
      </c>
      <c r="BR7" s="38">
        <v>86.86</v>
      </c>
      <c r="BS7" s="38">
        <v>89.54</v>
      </c>
      <c r="BT7" s="38">
        <v>82.96</v>
      </c>
      <c r="BU7" s="38">
        <v>82.76</v>
      </c>
      <c r="BV7" s="38">
        <v>51.03</v>
      </c>
      <c r="BW7" s="38">
        <v>50.9</v>
      </c>
      <c r="BX7" s="38">
        <v>50.82</v>
      </c>
      <c r="BY7" s="38">
        <v>52.19</v>
      </c>
      <c r="BZ7" s="38">
        <v>55.32</v>
      </c>
      <c r="CA7" s="38">
        <v>55.73</v>
      </c>
      <c r="CB7" s="38">
        <v>143.80000000000001</v>
      </c>
      <c r="CC7" s="38">
        <v>180.22</v>
      </c>
      <c r="CD7" s="38">
        <v>180</v>
      </c>
      <c r="CE7" s="38">
        <v>209.2</v>
      </c>
      <c r="CF7" s="38">
        <v>209.74</v>
      </c>
      <c r="CG7" s="38">
        <v>289.60000000000002</v>
      </c>
      <c r="CH7" s="38">
        <v>293.27</v>
      </c>
      <c r="CI7" s="38">
        <v>300.52</v>
      </c>
      <c r="CJ7" s="38">
        <v>296.14</v>
      </c>
      <c r="CK7" s="38">
        <v>283.17</v>
      </c>
      <c r="CL7" s="38">
        <v>276.77999999999997</v>
      </c>
      <c r="CM7" s="38" t="s">
        <v>113</v>
      </c>
      <c r="CN7" s="38">
        <v>55.06</v>
      </c>
      <c r="CO7" s="38">
        <v>54.9</v>
      </c>
      <c r="CP7" s="38">
        <v>54.23</v>
      </c>
      <c r="CQ7" s="38">
        <v>50.38</v>
      </c>
      <c r="CR7" s="38">
        <v>54.74</v>
      </c>
      <c r="CS7" s="38">
        <v>53.78</v>
      </c>
      <c r="CT7" s="38">
        <v>53.24</v>
      </c>
      <c r="CU7" s="38">
        <v>52.31</v>
      </c>
      <c r="CV7" s="38">
        <v>60.65</v>
      </c>
      <c r="CW7" s="38">
        <v>59.15</v>
      </c>
      <c r="CX7" s="38">
        <v>97.61</v>
      </c>
      <c r="CY7" s="38">
        <v>97.73</v>
      </c>
      <c r="CZ7" s="38">
        <v>97.66</v>
      </c>
      <c r="DA7" s="38">
        <v>97.7</v>
      </c>
      <c r="DB7" s="38">
        <v>99.36</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2018-02-20T10:30:41Z</cp:lastPrinted>
  <dcterms:created xsi:type="dcterms:W3CDTF">2017-12-25T02:25:27Z</dcterms:created>
  <dcterms:modified xsi:type="dcterms:W3CDTF">2018-02-20T10:30:43Z</dcterms:modified>
  <cp:category/>
</cp:coreProperties>
</file>