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192.168.10.251\農村整備課\上下水道係\経営比較分析表\R1\【経営比較分析表】2019_063665_47_1718\【経営比較分析表】2019_063665_47_1718\"/>
    </mc:Choice>
  </mc:AlternateContent>
  <xr:revisionPtr revIDLastSave="0" documentId="13_ncr:1_{1ECDB96C-6228-4E80-B33B-2274EBEDA284}" xr6:coauthVersionLast="43" xr6:coauthVersionMax="43" xr10:uidLastSave="{00000000-0000-0000-0000-000000000000}"/>
  <workbookProtection workbookAlgorithmName="SHA-512" workbookHashValue="tDzRmXTjXQ969fqeOJnmsPu03UhP1TCw5Qrbl0Pb3/6dLSXtO9f8w/txpyKEdeBszxEFkuQ3Q8z+KJU6UfPXPg==" workbookSaltValue="60hojzgzkB6BzKDU1vuzwA==" workbookSpinCount="100000" lockStructure="1"/>
  <bookViews>
    <workbookView xWindow="-108" yWindow="-108" windowWidth="23256" windowHeight="12576"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S6" i="5"/>
  <c r="R6" i="5"/>
  <c r="Q6" i="5"/>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W10" i="4"/>
  <c r="P10" i="4"/>
  <c r="I10" i="4"/>
  <c r="B10" i="4"/>
  <c r="BB8" i="4"/>
  <c r="AT8" i="4"/>
  <c r="AL8" i="4"/>
  <c r="P8" i="4"/>
  <c r="I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<sst xmlns="http://schemas.openxmlformats.org/spreadsheetml/2006/main" count="236" uniqueCount="119">
  <si>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</si>
  <si>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</si>
  <si>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</si>
  <si>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</si>
  <si>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</si>
  <si>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</si>
  <si>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</si>
  <si>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</si>
  <si>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</si>
  <si>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</si>
  <si>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</si>
  <si>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</si>
  <si>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</si>
  <si>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</si>
  <si>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</si>
  <si>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</si>
  <si>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</si>
  <si>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</si>
  <si>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</si>
  <si>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</si>
  <si>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</si>
  <si>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</si>
  <si>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</si>
  <si>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</si>
  <si>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</si>
  <si>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</si>
  <si>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</si>
  <si>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</si>
  <si>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</si>
  <si>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</si>
  <si>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</si>
  <si>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</si>
  <si>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</si>
  <si>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</si>
  <si>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</si>
  <si>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</si>
  <si>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</si>
  <si>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</si>
  <si>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</si>
  <si>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</si>
  <si>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</si>
  <si>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</si>
  <si>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</si>
  <si>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</si>
  <si>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</si>
  <si>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</si>
  <si>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</si>
  <si>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</si>
  <si>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</si>
  <si>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</si>
  <si>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</si>
  <si>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</si>
  <si>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</si>
  <si>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</si>
  <si>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</si>
  <si>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</si>
  <si>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</si>
  <si>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</si>
  <si>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</si>
  <si>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</si>
  <si>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</si>
  <si>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</si>
  <si>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</si>
  <si>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</si>
  <si>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</si>
  <si>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</si>
  <si>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</si>
  <si>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</si>
  <si>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</si>
  <si>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</si>
  <si>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</si>
  <si>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</si>
  <si>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</si>
  <si>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</si>
  <si>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</si>
  <si>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</si>
  <si>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</si>
  <si>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</si>
  <si>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</si>
  <si>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</si>
  <si>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</si>
  <si>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</si>
  <si>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</si>
  <si>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</si>
  <si>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</si>
  <si>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</si>
  <si>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</si>
  <si>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</si>
  <si>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</si>
  <si>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</si>
  <si>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</si>
  <si>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</si>
  <si>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</si>
  <si>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</si>
  <si>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</si>
  <si>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</si>
  <si>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</si>
  <si>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鮭川村</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</si>
  <si>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</si>
  <si>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</si>
  <si>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</si>
  <si>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</si>
  <si>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</si>
  <si>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</si>
  <si>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</si>
  <si>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</si>
  <si>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</si>
  <si>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</si>
  <si>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</si>
  <si>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</si>
  <si>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</si>
  <si>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</si>
  <si>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</si>
  <si>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</si>
  <si>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</si>
  <si>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</si>
  <si>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平成29年度から機能強化事業に取り組んでおり、施設の長寿命化を図りながらライフサイクルコストの低減を図っている。
　また、令和2年度から料金を改定し経営の安定化につなげていく。あわせて、大豊地区の接続率を向上させるため、利用組合と連携し取り組みを行う。</t>
    <rPh sb="1" eb="3">
      <t>ヘイセイ</t>
    </rPh>
    <rPh sb="5" eb="7">
      <t>ネンド</t>
    </rPh>
    <rPh sb="9" eb="11">
      <t>キノウ</t>
    </rPh>
    <rPh sb="11" eb="13">
      <t>キョウカ</t>
    </rPh>
    <rPh sb="13" eb="15">
      <t>ジギョウ</t>
    </rPh>
    <rPh sb="16" eb="17">
      <t>ト</t>
    </rPh>
    <rPh sb="18" eb="19">
      <t>ク</t>
    </rPh>
    <rPh sb="24" eb="26">
      <t>シセツ</t>
    </rPh>
    <rPh sb="27" eb="31">
      <t>チョウジュミョウカ</t>
    </rPh>
    <rPh sb="32" eb="33">
      <t>ハカ</t>
    </rPh>
    <rPh sb="48" eb="50">
      <t>テイゲン</t>
    </rPh>
    <rPh sb="51" eb="52">
      <t>ハカ</t>
    </rPh>
    <rPh sb="62" eb="64">
      <t>レイワ</t>
    </rPh>
    <rPh sb="65" eb="67">
      <t>ネンド</t>
    </rPh>
    <rPh sb="69" eb="71">
      <t>リョウキン</t>
    </rPh>
    <rPh sb="72" eb="74">
      <t>カイテイ</t>
    </rPh>
    <rPh sb="75" eb="77">
      <t>ケイエイ</t>
    </rPh>
    <rPh sb="78" eb="81">
      <t>アンテイカ</t>
    </rPh>
    <rPh sb="94" eb="96">
      <t>オオトヨ</t>
    </rPh>
    <rPh sb="96" eb="98">
      <t>チク</t>
    </rPh>
    <rPh sb="99" eb="101">
      <t>セツゾク</t>
    </rPh>
    <rPh sb="101" eb="102">
      <t>リツ</t>
    </rPh>
    <rPh sb="103" eb="105">
      <t>コウジョウ</t>
    </rPh>
    <rPh sb="111" eb="113">
      <t>リヨウ</t>
    </rPh>
    <rPh sb="113" eb="115">
      <t>クミアイ</t>
    </rPh>
    <rPh sb="116" eb="118">
      <t>レンケイ</t>
    </rPh>
    <rPh sb="119" eb="120">
      <t>ト</t>
    </rPh>
    <rPh sb="121" eb="122">
      <t>ク</t>
    </rPh>
    <rPh sb="124" eb="125">
      <t>オコナ</t>
    </rPh>
    <phoneticPr fontId="4"/>
  </si>
  <si>
    <t>　経営については、処理場の維持管理の委託や、専任の職員を置かず人件費を抑制するなどして経費を抑えており、収益的収支比率は高くなっている。
　収入については、平成21年度から供用開始している大豊地区農業集落排水施設は、供用率が70％弱にとどまっており、水洗化率については平均を下回っている。
　今後は、令和2年度に料金改定を実施するとともに、啓蒙活動などにより接続に向けた活動を強化し、収入の安定化につなげていく。</t>
    <rPh sb="1" eb="3">
      <t>ケイエイ</t>
    </rPh>
    <rPh sb="9" eb="12">
      <t>ショリジョウ</t>
    </rPh>
    <rPh sb="13" eb="15">
      <t>イジ</t>
    </rPh>
    <rPh sb="15" eb="17">
      <t>カンリ</t>
    </rPh>
    <rPh sb="18" eb="20">
      <t>イタク</t>
    </rPh>
    <rPh sb="22" eb="24">
      <t>センニン</t>
    </rPh>
    <rPh sb="25" eb="27">
      <t>ショクイン</t>
    </rPh>
    <rPh sb="28" eb="29">
      <t>オ</t>
    </rPh>
    <rPh sb="31" eb="34">
      <t>ジンケンヒ</t>
    </rPh>
    <rPh sb="35" eb="37">
      <t>ヨクセイ</t>
    </rPh>
    <rPh sb="43" eb="45">
      <t>ケイヒ</t>
    </rPh>
    <rPh sb="46" eb="47">
      <t>オサ</t>
    </rPh>
    <rPh sb="52" eb="55">
      <t>シュウエキテキ</t>
    </rPh>
    <rPh sb="55" eb="57">
      <t>シュウシ</t>
    </rPh>
    <rPh sb="57" eb="59">
      <t>ヒリツ</t>
    </rPh>
    <rPh sb="60" eb="61">
      <t>タカ</t>
    </rPh>
    <rPh sb="70" eb="72">
      <t>シュウニュウ</t>
    </rPh>
    <rPh sb="78" eb="80">
      <t>ヘイセイ</t>
    </rPh>
    <rPh sb="82" eb="84">
      <t>ネンド</t>
    </rPh>
    <rPh sb="86" eb="88">
      <t>キョウヨウ</t>
    </rPh>
    <rPh sb="88" eb="90">
      <t>カイシ</t>
    </rPh>
    <rPh sb="94" eb="96">
      <t>オオトヨ</t>
    </rPh>
    <rPh sb="96" eb="98">
      <t>チク</t>
    </rPh>
    <rPh sb="98" eb="100">
      <t>ノウギョウ</t>
    </rPh>
    <rPh sb="100" eb="102">
      <t>シュウラク</t>
    </rPh>
    <rPh sb="102" eb="104">
      <t>ハイスイ</t>
    </rPh>
    <rPh sb="104" eb="106">
      <t>シセツ</t>
    </rPh>
    <rPh sb="108" eb="110">
      <t>キョウヨウ</t>
    </rPh>
    <rPh sb="110" eb="111">
      <t>リツ</t>
    </rPh>
    <rPh sb="115" eb="116">
      <t>ジャク</t>
    </rPh>
    <rPh sb="125" eb="128">
      <t>スイセンカ</t>
    </rPh>
    <rPh sb="128" eb="129">
      <t>リツ</t>
    </rPh>
    <rPh sb="134" eb="136">
      <t>ヘイキン</t>
    </rPh>
    <rPh sb="137" eb="139">
      <t>シタマワ</t>
    </rPh>
    <rPh sb="146" eb="148">
      <t>コンゴ</t>
    </rPh>
    <rPh sb="150" eb="152">
      <t>レイワ</t>
    </rPh>
    <rPh sb="153" eb="155">
      <t>ネンド</t>
    </rPh>
    <rPh sb="156" eb="158">
      <t>リョウキン</t>
    </rPh>
    <rPh sb="158" eb="160">
      <t>カイテイ</t>
    </rPh>
    <rPh sb="161" eb="163">
      <t>ジッシ</t>
    </rPh>
    <rPh sb="170" eb="172">
      <t>ケイモウ</t>
    </rPh>
    <rPh sb="172" eb="174">
      <t>カツドウ</t>
    </rPh>
    <rPh sb="179" eb="181">
      <t>セツゾク</t>
    </rPh>
    <rPh sb="182" eb="183">
      <t>ム</t>
    </rPh>
    <rPh sb="185" eb="187">
      <t>カツドウ</t>
    </rPh>
    <rPh sb="188" eb="190">
      <t>キョウカ</t>
    </rPh>
    <rPh sb="192" eb="194">
      <t>シュウニュウ</t>
    </rPh>
    <rPh sb="195" eb="198">
      <t>アンテイカ</t>
    </rPh>
    <phoneticPr fontId="4"/>
  </si>
  <si>
    <t>　大豊地区は平成21年度、日下地区は平成7年度にそれぞれ供用開始しており、日下地区については供用開始から20年以上経過している。管渠の改善率は0％となっているが、平成29年度から機能強化事業を実施しており、令和3年度から施設や管渠の設計・工事を行いながら長寿命化を図っていく。</t>
    <rPh sb="103" eb="105">
      <t>レイワ</t>
    </rPh>
    <rPh sb="106" eb="108">
      <t>ネンド</t>
    </rPh>
    <rPh sb="116" eb="118">
      <t>セッケイ</t>
    </rPh>
    <rPh sb="119" eb="121">
      <t>コウジ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</si>
</sst>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2F0-4ADE-8CEB-09A37B13968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82F0-4ADE-8CEB-09A37B13968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50.43</c:v>
                </c:pt>
                <c:pt idx="1">
                  <c:v>50.43</c:v>
                </c:pt>
                <c:pt idx="2">
                  <c:v>50.43</c:v>
                </c:pt>
                <c:pt idx="3">
                  <c:v>50.43</c:v>
                </c:pt>
                <c:pt idx="4">
                  <c:v>50.43</c:v>
                </c:pt>
              </c:numCache>
            </c:numRef>
          </c:val>
          <c:extLst>
            <c:ext xmlns:c16="http://schemas.microsoft.com/office/drawing/2014/chart" uri="{C3380CC4-5D6E-409C-BE32-E72D297353CC}">
              <c16:uniqueId val="{00000000-5098-46B0-8345-E53F709580C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5098-46B0-8345-E53F709580C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72.87</c:v>
                </c:pt>
                <c:pt idx="1">
                  <c:v>73.03</c:v>
                </c:pt>
                <c:pt idx="2">
                  <c:v>74.41</c:v>
                </c:pt>
                <c:pt idx="3">
                  <c:v>73.41</c:v>
                </c:pt>
                <c:pt idx="4">
                  <c:v>77.209999999999994</c:v>
                </c:pt>
              </c:numCache>
            </c:numRef>
          </c:val>
          <c:extLst>
            <c:ext xmlns:c16="http://schemas.microsoft.com/office/drawing/2014/chart" uri="{C3380CC4-5D6E-409C-BE32-E72D297353CC}">
              <c16:uniqueId val="{00000000-87D6-45BF-B416-40AAEB16077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87D6-45BF-B416-40AAEB16077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89.54</c:v>
                </c:pt>
                <c:pt idx="1">
                  <c:v>103.26</c:v>
                </c:pt>
                <c:pt idx="2">
                  <c:v>101.13</c:v>
                </c:pt>
                <c:pt idx="3">
                  <c:v>97.88</c:v>
                </c:pt>
                <c:pt idx="4">
                  <c:v>101.91</c:v>
                </c:pt>
              </c:numCache>
            </c:numRef>
          </c:val>
          <c:extLst>
            <c:ext xmlns:c16="http://schemas.microsoft.com/office/drawing/2014/chart" uri="{C3380CC4-5D6E-409C-BE32-E72D297353CC}">
              <c16:uniqueId val="{00000000-E2C6-461C-BDC5-04E24C66E7B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2C6-461C-BDC5-04E24C66E7B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8A2-484A-ABA5-A284408D629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8A2-484A-ABA5-A284408D629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DB1-454E-86FA-58DDCDF176A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DB1-454E-86FA-58DDCDF176A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D12-4216-84D3-6490D601D0F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D12-4216-84D3-6490D601D0F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010-457D-8D43-89F37FB5F0E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010-457D-8D43-89F37FB5F0E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CD7-47EA-916E-7683A3BD146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6CD7-47EA-916E-7683A3BD146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75.2</c:v>
                </c:pt>
                <c:pt idx="1">
                  <c:v>71.84</c:v>
                </c:pt>
                <c:pt idx="2">
                  <c:v>35.89</c:v>
                </c:pt>
                <c:pt idx="3">
                  <c:v>92.01</c:v>
                </c:pt>
                <c:pt idx="4">
                  <c:v>78.98</c:v>
                </c:pt>
              </c:numCache>
            </c:numRef>
          </c:val>
          <c:extLst>
            <c:ext xmlns:c16="http://schemas.microsoft.com/office/drawing/2014/chart" uri="{C3380CC4-5D6E-409C-BE32-E72D297353CC}">
              <c16:uniqueId val="{00000000-83DB-4CDE-B4DF-D17707E9A4F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83DB-4CDE-B4DF-D17707E9A4F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137.65</c:v>
                </c:pt>
                <c:pt idx="1">
                  <c:v>146.29</c:v>
                </c:pt>
                <c:pt idx="2">
                  <c:v>289.33</c:v>
                </c:pt>
                <c:pt idx="3">
                  <c:v>153.19</c:v>
                </c:pt>
                <c:pt idx="4">
                  <c:v>184.39</c:v>
                </c:pt>
              </c:numCache>
            </c:numRef>
          </c:val>
          <c:extLst>
            <c:ext xmlns:c16="http://schemas.microsoft.com/office/drawing/2014/chart" uri="{C3380CC4-5D6E-409C-BE32-E72D297353CC}">
              <c16:uniqueId val="{00000000-3581-4CF0-8C7A-AC42CDE37671}"/>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3581-4CF0-8C7A-AC42CDE37671}"/>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V40" zoomScaleNormal="100" workbookViewId="0">
      <selection activeCell="BL47" sqref="BL47:BZ63"/>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2">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2">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4" t="str">
        <f>データ!H6</f>
        <v>山形県　鮭川村</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2">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4150</v>
      </c>
      <c r="AM8" s="51"/>
      <c r="AN8" s="51"/>
      <c r="AO8" s="51"/>
      <c r="AP8" s="51"/>
      <c r="AQ8" s="51"/>
      <c r="AR8" s="51"/>
      <c r="AS8" s="51"/>
      <c r="AT8" s="46">
        <f>データ!T6</f>
        <v>122.14</v>
      </c>
      <c r="AU8" s="46"/>
      <c r="AV8" s="46"/>
      <c r="AW8" s="46"/>
      <c r="AX8" s="46"/>
      <c r="AY8" s="46"/>
      <c r="AZ8" s="46"/>
      <c r="BA8" s="46"/>
      <c r="BB8" s="46">
        <f>データ!U6</f>
        <v>33.979999999999997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2">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2">
      <c r="A10" s="2"/>
      <c r="B10" s="46" t="str">
        <f>データ!N6</f>
        <v>-</v>
      </c>
      <c r="C10" s="46"/>
      <c r="D10" s="46"/>
      <c r="E10" s="46"/>
      <c r="F10" s="46"/>
      <c r="G10" s="46"/>
      <c r="H10" s="46"/>
      <c r="I10" s="46" t="str">
        <f>データ!O6</f>
        <v>該当数値なし</v>
      </c>
      <c r="J10" s="46"/>
      <c r="K10" s="46"/>
      <c r="L10" s="46"/>
      <c r="M10" s="46"/>
      <c r="N10" s="46"/>
      <c r="O10" s="46"/>
      <c r="P10" s="46">
        <f>データ!P6</f>
        <v>40.83</v>
      </c>
      <c r="Q10" s="46"/>
      <c r="R10" s="46"/>
      <c r="S10" s="46"/>
      <c r="T10" s="46"/>
      <c r="U10" s="46"/>
      <c r="V10" s="46"/>
      <c r="W10" s="46">
        <f>データ!Q6</f>
        <v>100</v>
      </c>
      <c r="X10" s="46"/>
      <c r="Y10" s="46"/>
      <c r="Z10" s="46"/>
      <c r="AA10" s="46"/>
      <c r="AB10" s="46"/>
      <c r="AC10" s="46"/>
      <c r="AD10" s="51">
        <f>データ!R6</f>
        <v>3650</v>
      </c>
      <c r="AE10" s="51"/>
      <c r="AF10" s="51"/>
      <c r="AG10" s="51"/>
      <c r="AH10" s="51"/>
      <c r="AI10" s="51"/>
      <c r="AJ10" s="51"/>
      <c r="AK10" s="2"/>
      <c r="AL10" s="51">
        <f>データ!V6</f>
        <v>1676</v>
      </c>
      <c r="AM10" s="51"/>
      <c r="AN10" s="51"/>
      <c r="AO10" s="51"/>
      <c r="AP10" s="51"/>
      <c r="AQ10" s="51"/>
      <c r="AR10" s="51"/>
      <c r="AS10" s="51"/>
      <c r="AT10" s="46">
        <f>データ!W6</f>
        <v>1.35</v>
      </c>
      <c r="AU10" s="46"/>
      <c r="AV10" s="46"/>
      <c r="AW10" s="46"/>
      <c r="AX10" s="46"/>
      <c r="AY10" s="46"/>
      <c r="AZ10" s="46"/>
      <c r="BA10" s="46"/>
      <c r="BB10" s="46">
        <f>データ!X6</f>
        <v>1241.48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2">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2">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2">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2">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43</v>
      </c>
      <c r="N86" s="26" t="s">
        <v>43</v>
      </c>
      <c r="O86" s="26" t="str">
        <f>データ!EO6</f>
        <v>【0.02】</v>
      </c>
    </row>
  </sheetData>
  <sheetProtection algorithmName="SHA-512" hashValue="sC1qsXIrtrqZdvEabTVuM4ldjlVvGxXM7xxgDooIv99WinfhUihnAcSO0VqqmZ1hWIz0sGyejwanUJWTbWIjiA==" saltValue="yCUfKmIMWZxIl2Q3/9Iz1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2" x14ac:dyDescent="0.2"/>
  <cols>
    <col min="2" max="144" width="11.88671875" customWidth="1"/>
  </cols>
  <sheetData>
    <row r="1" spans="1:145" x14ac:dyDescent="0.2">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2">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2">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2">
      <c r="A6" s="28" t="s">
        <v>96</v>
      </c>
      <c r="B6" s="33">
        <f>B7</f>
        <v>2019</v>
      </c>
      <c r="C6" s="33">
        <f t="shared" ref="C6:X6" si="3">C7</f>
        <v>63665</v>
      </c>
      <c r="D6" s="33">
        <f t="shared" si="3"/>
        <v>47</v>
      </c>
      <c r="E6" s="33">
        <f t="shared" si="3"/>
        <v>17</v>
      </c>
      <c r="F6" s="33">
        <f t="shared" si="3"/>
        <v>5</v>
      </c>
      <c r="G6" s="33">
        <f t="shared" si="3"/>
        <v>0</v>
      </c>
      <c r="H6" s="33" t="str">
        <f t="shared" si="3"/>
        <v>山形県　鮭川村</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40.83</v>
      </c>
      <c r="Q6" s="34">
        <f t="shared" si="3"/>
        <v>100</v>
      </c>
      <c r="R6" s="34">
        <f t="shared" si="3"/>
        <v>3650</v>
      </c>
      <c r="S6" s="34">
        <f t="shared" si="3"/>
        <v>4150</v>
      </c>
      <c r="T6" s="34">
        <f t="shared" si="3"/>
        <v>122.14</v>
      </c>
      <c r="U6" s="34">
        <f t="shared" si="3"/>
        <v>33.979999999999997</v>
      </c>
      <c r="V6" s="34">
        <f t="shared" si="3"/>
        <v>1676</v>
      </c>
      <c r="W6" s="34">
        <f t="shared" si="3"/>
        <v>1.35</v>
      </c>
      <c r="X6" s="34">
        <f t="shared" si="3"/>
        <v>1241.48</v>
      </c>
      <c r="Y6" s="35">
        <f>IF(Y7="",NA(),Y7)</f>
        <v>89.54</v>
      </c>
      <c r="Z6" s="35">
        <f t="shared" ref="Z6:AH6" si="4">IF(Z7="",NA(),Z7)</f>
        <v>103.26</v>
      </c>
      <c r="AA6" s="35">
        <f t="shared" si="4"/>
        <v>101.13</v>
      </c>
      <c r="AB6" s="35">
        <f t="shared" si="4"/>
        <v>97.88</v>
      </c>
      <c r="AC6" s="35">
        <f t="shared" si="4"/>
        <v>101.91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1081.8</v>
      </c>
      <c r="BL6" s="35">
        <f t="shared" si="7"/>
        <v>974.93</v>
      </c>
      <c r="BM6" s="35">
        <f t="shared" si="7"/>
        <v>855.8</v>
      </c>
      <c r="BN6" s="35">
        <f t="shared" si="7"/>
        <v>789.46</v>
      </c>
      <c r="BO6" s="35">
        <f t="shared" si="7"/>
        <v>826.83</v>
      </c>
      <c r="BP6" s="34" t="str">
        <f>IF(BP7="","",IF(BP7="-","【-】","【"&amp;SUBSTITUTE(TEXT(BP7,"#,##0.00"),"-","△")&amp;"】"))</f>
        <v>【765.47】</v>
      </c>
      <c r="BQ6" s="35">
        <f>IF(BQ7="",NA(),BQ7)</f>
        <v>75.2</v>
      </c>
      <c r="BR6" s="35">
        <f t="shared" ref="BR6:BZ6" si="8">IF(BR7="",NA(),BR7)</f>
        <v>71.84</v>
      </c>
      <c r="BS6" s="35">
        <f t="shared" si="8"/>
        <v>35.89</v>
      </c>
      <c r="BT6" s="35">
        <f t="shared" si="8"/>
        <v>92.01</v>
      </c>
      <c r="BU6" s="35">
        <f t="shared" si="8"/>
        <v>78.98</v>
      </c>
      <c r="BV6" s="35">
        <f t="shared" si="8"/>
        <v>52.19</v>
      </c>
      <c r="BW6" s="35">
        <f t="shared" si="8"/>
        <v>55.32</v>
      </c>
      <c r="BX6" s="35">
        <f t="shared" si="8"/>
        <v>59.8</v>
      </c>
      <c r="BY6" s="35">
        <f t="shared" si="8"/>
        <v>57.77</v>
      </c>
      <c r="BZ6" s="35">
        <f t="shared" si="8"/>
        <v>57.31</v>
      </c>
      <c r="CA6" s="34" t="str">
        <f>IF(CA7="","",IF(CA7="-","【-】","【"&amp;SUBSTITUTE(TEXT(CA7,"#,##0.00"),"-","△")&amp;"】"))</f>
        <v>【59.59】</v>
      </c>
      <c r="CB6" s="35">
        <f>IF(CB7="",NA(),CB7)</f>
        <v>137.65</v>
      </c>
      <c r="CC6" s="35">
        <f t="shared" ref="CC6:CK6" si="9">IF(CC7="",NA(),CC7)</f>
        <v>146.29</v>
      </c>
      <c r="CD6" s="35">
        <f t="shared" si="9"/>
        <v>289.33</v>
      </c>
      <c r="CE6" s="35">
        <f t="shared" si="9"/>
        <v>153.19</v>
      </c>
      <c r="CF6" s="35">
        <f t="shared" si="9"/>
        <v>184.39</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50.43</v>
      </c>
      <c r="CN6" s="35">
        <f t="shared" ref="CN6:CV6" si="10">IF(CN7="",NA(),CN7)</f>
        <v>50.43</v>
      </c>
      <c r="CO6" s="35">
        <f t="shared" si="10"/>
        <v>50.43</v>
      </c>
      <c r="CP6" s="35">
        <f t="shared" si="10"/>
        <v>50.43</v>
      </c>
      <c r="CQ6" s="35">
        <f t="shared" si="10"/>
        <v>50.43</v>
      </c>
      <c r="CR6" s="35">
        <f t="shared" si="10"/>
        <v>52.31</v>
      </c>
      <c r="CS6" s="35">
        <f t="shared" si="10"/>
        <v>60.65</v>
      </c>
      <c r="CT6" s="35">
        <f t="shared" si="10"/>
        <v>51.75</v>
      </c>
      <c r="CU6" s="35">
        <f t="shared" si="10"/>
        <v>50.68</v>
      </c>
      <c r="CV6" s="35">
        <f t="shared" si="10"/>
        <v>50.14</v>
      </c>
      <c r="CW6" s="34" t="str">
        <f>IF(CW7="","",IF(CW7="-","【-】","【"&amp;SUBSTITUTE(TEXT(CW7,"#,##0.00"),"-","△")&amp;"】"))</f>
        <v>【51.30】</v>
      </c>
      <c r="CX6" s="35">
        <f>IF(CX7="",NA(),CX7)</f>
        <v>72.87</v>
      </c>
      <c r="CY6" s="35">
        <f t="shared" ref="CY6:DG6" si="11">IF(CY7="",NA(),CY7)</f>
        <v>73.03</v>
      </c>
      <c r="CZ6" s="35">
        <f t="shared" si="11"/>
        <v>74.41</v>
      </c>
      <c r="DA6" s="35">
        <f t="shared" si="11"/>
        <v>73.41</v>
      </c>
      <c r="DB6" s="35">
        <f t="shared" si="11"/>
        <v>77.209999999999994</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2">
      <c r="A7" s="28"/>
      <c r="B7" s="37">
        <v>2019</v>
      </c>
      <c r="C7" s="37">
        <v>63665</v>
      </c>
      <c r="D7" s="37">
        <v>47</v>
      </c>
      <c r="E7" s="37">
        <v>17</v>
      </c>
      <c r="F7" s="37">
        <v>5</v>
      </c>
      <c r="G7" s="37">
        <v>0</v>
      </c>
      <c r="H7" s="37" t="s">
        <v>97</v>
      </c>
      <c r="I7" s="37" t="s">
        <v>98</v>
      </c>
      <c r="J7" s="37" t="s">
        <v>99</v>
      </c>
      <c r="K7" s="37" t="s">
        <v>100</v>
      </c>
      <c r="L7" s="37" t="s">
        <v>101</v>
      </c>
      <c r="M7" s="37" t="s">
        <v>102</v>
      </c>
      <c r="N7" s="38" t="s">
        <v>103</v>
      </c>
      <c r="O7" s="38" t="s">
        <v>104</v>
      </c>
      <c r="P7" s="38">
        <v>40.83</v>
      </c>
      <c r="Q7" s="38">
        <v>100</v>
      </c>
      <c r="R7" s="38">
        <v>3650</v>
      </c>
      <c r="S7" s="38">
        <v>4150</v>
      </c>
      <c r="T7" s="38">
        <v>122.14</v>
      </c>
      <c r="U7" s="38">
        <v>33.979999999999997</v>
      </c>
      <c r="V7" s="38">
        <v>1676</v>
      </c>
      <c r="W7" s="38">
        <v>1.35</v>
      </c>
      <c r="X7" s="38">
        <v>1241.48</v>
      </c>
      <c r="Y7" s="38">
        <v>89.54</v>
      </c>
      <c r="Z7" s="38">
        <v>103.26</v>
      </c>
      <c r="AA7" s="38">
        <v>101.13</v>
      </c>
      <c r="AB7" s="38">
        <v>97.88</v>
      </c>
      <c r="AC7" s="38">
        <v>101.91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1081.8</v>
      </c>
      <c r="BL7" s="38">
        <v>974.93</v>
      </c>
      <c r="BM7" s="38">
        <v>855.8</v>
      </c>
      <c r="BN7" s="38">
        <v>789.46</v>
      </c>
      <c r="BO7" s="38">
        <v>826.83</v>
      </c>
      <c r="BP7" s="38">
        <v>765.47</v>
      </c>
      <c r="BQ7" s="38">
        <v>75.2</v>
      </c>
      <c r="BR7" s="38">
        <v>71.84</v>
      </c>
      <c r="BS7" s="38">
        <v>35.89</v>
      </c>
      <c r="BT7" s="38">
        <v>92.01</v>
      </c>
      <c r="BU7" s="38">
        <v>78.98</v>
      </c>
      <c r="BV7" s="38">
        <v>52.19</v>
      </c>
      <c r="BW7" s="38">
        <v>55.32</v>
      </c>
      <c r="BX7" s="38">
        <v>59.8</v>
      </c>
      <c r="BY7" s="38">
        <v>57.77</v>
      </c>
      <c r="BZ7" s="38">
        <v>57.31</v>
      </c>
      <c r="CA7" s="38">
        <v>59.59</v>
      </c>
      <c r="CB7" s="38">
        <v>137.65</v>
      </c>
      <c r="CC7" s="38">
        <v>146.29</v>
      </c>
      <c r="CD7" s="38">
        <v>289.33</v>
      </c>
      <c r="CE7" s="38">
        <v>153.19</v>
      </c>
      <c r="CF7" s="38">
        <v>184.39</v>
      </c>
      <c r="CG7" s="38">
        <v>296.14</v>
      </c>
      <c r="CH7" s="38">
        <v>283.17</v>
      </c>
      <c r="CI7" s="38">
        <v>263.76</v>
      </c>
      <c r="CJ7" s="38">
        <v>274.35000000000002</v>
      </c>
      <c r="CK7" s="38">
        <v>273.52</v>
      </c>
      <c r="CL7" s="38">
        <v>257.86</v>
      </c>
      <c r="CM7" s="38">
        <v>50.43</v>
      </c>
      <c r="CN7" s="38">
        <v>50.43</v>
      </c>
      <c r="CO7" s="38">
        <v>50.43</v>
      </c>
      <c r="CP7" s="38">
        <v>50.43</v>
      </c>
      <c r="CQ7" s="38">
        <v>50.43</v>
      </c>
      <c r="CR7" s="38">
        <v>52.31</v>
      </c>
      <c r="CS7" s="38">
        <v>60.65</v>
      </c>
      <c r="CT7" s="38">
        <v>51.75</v>
      </c>
      <c r="CU7" s="38">
        <v>50.68</v>
      </c>
      <c r="CV7" s="38">
        <v>50.14</v>
      </c>
      <c r="CW7" s="38">
        <v>51.3</v>
      </c>
      <c r="CX7" s="38">
        <v>72.87</v>
      </c>
      <c r="CY7" s="38">
        <v>73.03</v>
      </c>
      <c r="CZ7" s="38">
        <v>74.41</v>
      </c>
      <c r="DA7" s="38">
        <v>73.41</v>
      </c>
      <c r="DB7" s="38">
        <v>77.209999999999994</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2">
      <c r="B11">
        <v>4</v>
      </c>
      <c r="C11">
        <v>3</v>
      </c>
      <c r="D11">
        <v>2</v>
      </c>
      <c r="E11">
        <v>1</v>
      </c>
      <c r="F11">
        <v>0</v>
      </c>
      <c r="G11" t="s">
        <v>110</v>
      </c>
    </row>
    <row r="12" spans="1:145" x14ac:dyDescent="0.2">
      <c r="B12">
        <v>1</v>
      </c>
      <c r="C12">
        <v>1</v>
      </c>
      <c r="D12">
        <v>1</v>
      </c>
      <c r="E12">
        <v>1</v>
      </c>
      <c r="F12">
        <v>1</v>
      </c>
      <c r="G12" t="s">
        <v>111</v>
      </c>
    </row>
    <row r="13" spans="1:145" x14ac:dyDescent="0.2">
      <c r="B13" t="s">
        <v>112</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農村整備課ユーザ</cp:lastModifiedBy>
  <cp:lastPrinted>2021-01-19T00:10:34Z</cp:lastPrinted>
  <dcterms:created xsi:type="dcterms:W3CDTF">2020-12-04T03:00:31Z</dcterms:created>
  <dcterms:modified xsi:type="dcterms:W3CDTF">2021-01-19T00:54:14Z</dcterms:modified>
  <cp:category/>
</cp:coreProperties>
</file>