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C:\Users\shinya_s\Desktop\【経営比較分析表】2022_063631_47_1718\"/>
    </mc:Choice>
  </mc:AlternateContent>
  <xr:revisionPtr revIDLastSave="0" documentId="13_ncr:1_{8CE27FB6-68CE-483F-B14B-F57A55411741}" xr6:coauthVersionLast="47" xr6:coauthVersionMax="47" xr10:uidLastSave="{00000000-0000-0000-0000-000000000000}"/>
  <workbookProtection workbookAlgorithmName="SHA-512" workbookHashValue="gdDE1FQ6s63WZkAqUg/x6WQbLg0KNKRBPYgUFZ7n5N1afg97LqeqBXJdZgbWsTIsAQFaC+SEHQJZZmZpg6Py9w==" workbookSaltValue="A8pxlHao4kqPEM/5x2V3hQ==" workbookSpinCount="100000" lockStructure="1"/>
  <bookViews>
    <workbookView xWindow="18000" yWindow="195" windowWidth="10545" windowHeight="1512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<sst xmlns="http://schemas.openxmlformats.org/spreadsheetml/2006/main" count="236" uniqueCount="121">
  <si>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</si>
  <si>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</si>
  <si>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</si>
  <si>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</si>
  <si>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</si>
  <si>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</si>
  <si>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</si>
  <si>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</si>
  <si>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</si>
  <si>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</si>
  <si>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</si>
  <si>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</si>
  <si>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</si>
  <si>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</si>
  <si>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</si>
  <si>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</si>
  <si>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</si>
  <si>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</si>
  <si>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</si>
  <si>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</si>
  <si>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</si>
  <si>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</si>
  <si>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</si>
  <si>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</si>
  <si>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</si>
  <si>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</si>
  <si>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</si>
  <si>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</si>
  <si>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</si>
  <si>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</si>
  <si>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</si>
  <si>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</si>
  <si>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</si>
  <si>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</si>
  <si>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</si>
  <si>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</si>
  <si>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</si>
  <si>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</si>
  <si>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</si>
  <si>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</si>
  <si>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</si>
  <si>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</si>
  <si>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</si>
  <si>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</si>
  <si>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</si>
  <si>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</si>
  <si>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</si>
  <si>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</si>
  <si>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</si>
  <si>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</si>
  <si>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</si>
  <si>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</si>
  <si>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</si>
  <si>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</si>
  <si>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</si>
  <si>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</si>
  <si>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</si>
  <si>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</si>
  <si>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</si>
  <si>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</si>
  <si>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</si>
  <si>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</si>
  <si>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</si>
  <si>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</si>
  <si>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</si>
  <si>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</si>
  <si>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</si>
  <si>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</si>
  <si>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</si>
  <si>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</si>
  <si>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</si>
  <si>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</si>
  <si>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</si>
  <si>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</si>
  <si>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</si>
  <si>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</si>
  <si>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</si>
  <si>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</si>
  <si>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</si>
  <si>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</si>
  <si>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</si>
  <si>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</si>
  <si>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</si>
  <si>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</si>
  <si>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</si>
  <si>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</si>
  <si>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</si>
  <si>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</si>
  <si>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</si>
  <si>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</si>
  <si>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</si>
  <si>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</si>
  <si>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</si>
  <si>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</si>
  <si>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</si>
  <si>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</si>
  <si>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</si>
  <si>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</si>
  <si>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舟形町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</si>
  <si>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</si>
  <si>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</si>
  <si>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</si>
  <si>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</si>
  <si>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</si>
  <si>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</si>
  <si>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</si>
  <si>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</si>
  <si>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</si>
  <si>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</si>
  <si>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</si>
  <si>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</si>
  <si>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</si>
  <si>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</si>
  <si>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</si>
  <si>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</si>
  <si>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</si>
  <si>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</si>
  <si>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</si>
  <si>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前年に比べ、修繕費や企業債の利息が減少しており収益的支出は減少したが、使用料収入や他会計繰入金の減少による収益的収入の減少幅が大きく収益的収支比率も前年よりも減少した。
　企業債残高対事業規模比率は、すでに事業完了しており償還のピークも過ぎていることから対類似団体平均よりはかなり低い。　
　また、使用料収入の減少に比べ、修繕費等の減少による汚水処理費減少比率が大きく、経費回収率は前年より増加し、汚水処理原価が減少している。
　すでに事業完了しており、水洗化率は85％以上で施設利用率も類似団体平均に比べ高いが、水洗化率
100％を目指して下水道接続を推進していきたい。</t>
    <rPh sb="1" eb="3">
      <t>ゼンネン</t>
    </rPh>
    <rPh sb="4" eb="5">
      <t>クラ</t>
    </rPh>
    <rPh sb="7" eb="10">
      <t>シュウゼンヒ</t>
    </rPh>
    <rPh sb="11" eb="13">
      <t>キギョウ</t>
    </rPh>
    <rPh sb="13" eb="14">
      <t>サイ</t>
    </rPh>
    <rPh sb="15" eb="17">
      <t>リソク</t>
    </rPh>
    <rPh sb="18" eb="20">
      <t>ゲンショウ</t>
    </rPh>
    <rPh sb="24" eb="27">
      <t>シュウエキテキ</t>
    </rPh>
    <rPh sb="27" eb="29">
      <t>シシュツ</t>
    </rPh>
    <rPh sb="30" eb="32">
      <t>ゲンショウ</t>
    </rPh>
    <rPh sb="36" eb="39">
      <t>シヨウリョウ</t>
    </rPh>
    <rPh sb="39" eb="41">
      <t>シュウニュウ</t>
    </rPh>
    <rPh sb="42" eb="43">
      <t>タ</t>
    </rPh>
    <rPh sb="43" eb="45">
      <t>カイケイ</t>
    </rPh>
    <rPh sb="45" eb="47">
      <t>クリイレ</t>
    </rPh>
    <rPh sb="47" eb="48">
      <t>キン</t>
    </rPh>
    <rPh sb="49" eb="51">
      <t>ゲンショウ</t>
    </rPh>
    <rPh sb="54" eb="57">
      <t>シュウエキテキ</t>
    </rPh>
    <rPh sb="57" eb="59">
      <t>シュウニュウ</t>
    </rPh>
    <rPh sb="60" eb="62">
      <t>ゲンショウ</t>
    </rPh>
    <rPh sb="62" eb="63">
      <t>ハバ</t>
    </rPh>
    <rPh sb="64" eb="65">
      <t>オオ</t>
    </rPh>
    <rPh sb="67" eb="70">
      <t>シュウエキテキ</t>
    </rPh>
    <rPh sb="70" eb="72">
      <t>シュウシ</t>
    </rPh>
    <rPh sb="72" eb="74">
      <t>ヒリツ</t>
    </rPh>
    <rPh sb="75" eb="77">
      <t>ゼンネン</t>
    </rPh>
    <rPh sb="80" eb="82">
      <t>ゲンショウ</t>
    </rPh>
    <rPh sb="87" eb="89">
      <t>キギョウ</t>
    </rPh>
    <rPh sb="89" eb="90">
      <t>サイ</t>
    </rPh>
    <rPh sb="90" eb="92">
      <t>ザンダカ</t>
    </rPh>
    <rPh sb="92" eb="93">
      <t>タイ</t>
    </rPh>
    <rPh sb="93" eb="95">
      <t>ジギョウ</t>
    </rPh>
    <rPh sb="95" eb="97">
      <t>キボ</t>
    </rPh>
    <rPh sb="97" eb="99">
      <t>ヒリツ</t>
    </rPh>
    <rPh sb="104" eb="106">
      <t>ジギョウ</t>
    </rPh>
    <rPh sb="106" eb="108">
      <t>カンリョウ</t>
    </rPh>
    <rPh sb="112" eb="114">
      <t>ショウカン</t>
    </rPh>
    <rPh sb="119" eb="120">
      <t>ス</t>
    </rPh>
    <rPh sb="128" eb="129">
      <t>タイ</t>
    </rPh>
    <rPh sb="129" eb="131">
      <t>ルイジ</t>
    </rPh>
    <rPh sb="131" eb="133">
      <t>ダンタイ</t>
    </rPh>
    <rPh sb="133" eb="135">
      <t>ヘイキン</t>
    </rPh>
    <rPh sb="141" eb="142">
      <t>ヒク</t>
    </rPh>
    <rPh sb="150" eb="153">
      <t>シヨウリョウ</t>
    </rPh>
    <rPh sb="153" eb="155">
      <t>シュウニュウ</t>
    </rPh>
    <rPh sb="156" eb="158">
      <t>ゲンショウ</t>
    </rPh>
    <rPh sb="159" eb="160">
      <t>クラ</t>
    </rPh>
    <rPh sb="162" eb="164">
      <t>シュウゼン</t>
    </rPh>
    <rPh sb="164" eb="165">
      <t>ヒ</t>
    </rPh>
    <rPh sb="165" eb="166">
      <t>トウ</t>
    </rPh>
    <rPh sb="167" eb="169">
      <t>ゲンショウ</t>
    </rPh>
    <rPh sb="172" eb="174">
      <t>オスイ</t>
    </rPh>
    <rPh sb="174" eb="176">
      <t>ショリ</t>
    </rPh>
    <rPh sb="176" eb="177">
      <t>ヒ</t>
    </rPh>
    <rPh sb="177" eb="179">
      <t>ゲンショウ</t>
    </rPh>
    <rPh sb="179" eb="181">
      <t>ヒリツ</t>
    </rPh>
    <rPh sb="182" eb="183">
      <t>オオ</t>
    </rPh>
    <rPh sb="186" eb="188">
      <t>ケイヒ</t>
    </rPh>
    <rPh sb="188" eb="190">
      <t>カイシュウ</t>
    </rPh>
    <rPh sb="190" eb="191">
      <t>リツ</t>
    </rPh>
    <rPh sb="192" eb="194">
      <t>ゼンネン</t>
    </rPh>
    <rPh sb="196" eb="198">
      <t>ゾウカ</t>
    </rPh>
    <rPh sb="200" eb="202">
      <t>オスイ</t>
    </rPh>
    <rPh sb="202" eb="204">
      <t>ショリ</t>
    </rPh>
    <rPh sb="204" eb="206">
      <t>ゲンカ</t>
    </rPh>
    <rPh sb="207" eb="209">
      <t>ゲンショウ</t>
    </rPh>
    <rPh sb="219" eb="221">
      <t>ジギョウ</t>
    </rPh>
    <rPh sb="221" eb="223">
      <t>カンリョウ</t>
    </rPh>
    <rPh sb="228" eb="231">
      <t>スイセンカ</t>
    </rPh>
    <rPh sb="231" eb="232">
      <t>リツ</t>
    </rPh>
    <rPh sb="236" eb="238">
      <t>イジョウ</t>
    </rPh>
    <rPh sb="239" eb="241">
      <t>シセツ</t>
    </rPh>
    <rPh sb="241" eb="243">
      <t>リヨウ</t>
    </rPh>
    <rPh sb="243" eb="244">
      <t>リツ</t>
    </rPh>
    <rPh sb="245" eb="247">
      <t>ルイジ</t>
    </rPh>
    <rPh sb="247" eb="249">
      <t>ダンタイ</t>
    </rPh>
    <rPh sb="249" eb="251">
      <t>ヘイキン</t>
    </rPh>
    <rPh sb="252" eb="253">
      <t>クラ</t>
    </rPh>
    <rPh sb="254" eb="255">
      <t>タカ</t>
    </rPh>
    <rPh sb="258" eb="261">
      <t>スイセンカ</t>
    </rPh>
    <rPh sb="261" eb="262">
      <t>リツ</t>
    </rPh>
    <rPh sb="268" eb="270">
      <t>メザ</t>
    </rPh>
    <rPh sb="272" eb="275">
      <t>ゲスイドウ</t>
    </rPh>
    <rPh sb="275" eb="277">
      <t>セツゾク</t>
    </rPh>
    <rPh sb="278" eb="280">
      <t>スイシン</t>
    </rPh>
    <phoneticPr fontId="4"/>
  </si>
  <si>
    <t>　供用開始から約２０年経過しており、処理場施設の老朽化が進んできている。
　また、管渠についてはまだ健全だが、大型のマンホールポンプの故障があり、2台交互運転で運用しているため大事はなかったが、故障原因が老朽化による摩耗、過負荷であったため、故障していないポンプも含め更新を進めており、起債借入額が増加している。</t>
    <rPh sb="1" eb="5">
      <t>キョウヨウカイシ</t>
    </rPh>
    <rPh sb="7" eb="8">
      <t>ヤク</t>
    </rPh>
    <rPh sb="10" eb="11">
      <t>ネン</t>
    </rPh>
    <rPh sb="11" eb="13">
      <t>ケイカ</t>
    </rPh>
    <rPh sb="18" eb="21">
      <t>ショリジョウ</t>
    </rPh>
    <rPh sb="21" eb="23">
      <t>シセツ</t>
    </rPh>
    <rPh sb="24" eb="27">
      <t>ロウキュウカ</t>
    </rPh>
    <rPh sb="28" eb="29">
      <t>スス</t>
    </rPh>
    <rPh sb="41" eb="43">
      <t>カンキョ</t>
    </rPh>
    <rPh sb="50" eb="52">
      <t>ケンゼン</t>
    </rPh>
    <rPh sb="55" eb="57">
      <t>オオガタ</t>
    </rPh>
    <rPh sb="67" eb="69">
      <t>コショウ</t>
    </rPh>
    <rPh sb="74" eb="75">
      <t>ダイ</t>
    </rPh>
    <rPh sb="75" eb="77">
      <t>コウゴ</t>
    </rPh>
    <rPh sb="77" eb="79">
      <t>ウンテン</t>
    </rPh>
    <rPh sb="80" eb="82">
      <t>ウンヨウ</t>
    </rPh>
    <rPh sb="88" eb="90">
      <t>ダイジ</t>
    </rPh>
    <rPh sb="97" eb="99">
      <t>コショウ</t>
    </rPh>
    <rPh sb="99" eb="101">
      <t>ゲンイン</t>
    </rPh>
    <rPh sb="102" eb="105">
      <t>ロウキュウカ</t>
    </rPh>
    <rPh sb="108" eb="110">
      <t>マモウ</t>
    </rPh>
    <rPh sb="111" eb="114">
      <t>カフカ</t>
    </rPh>
    <rPh sb="121" eb="123">
      <t>コショウ</t>
    </rPh>
    <rPh sb="132" eb="133">
      <t>フク</t>
    </rPh>
    <rPh sb="134" eb="136">
      <t>コウシン</t>
    </rPh>
    <rPh sb="137" eb="138">
      <t>スス</t>
    </rPh>
    <rPh sb="143" eb="145">
      <t>キサイ</t>
    </rPh>
    <rPh sb="145" eb="147">
      <t>カリイレ</t>
    </rPh>
    <rPh sb="147" eb="148">
      <t>ガク</t>
    </rPh>
    <rPh sb="149" eb="151">
      <t>ゾウカ</t>
    </rPh>
    <phoneticPr fontId="4"/>
  </si>
  <si>
    <t>　全体的に見て水洗化率が85％を超え、新規の下水道接続が伸びにくくなってきている。人口減少も著しく営業収益についても緩やかではあるが減少してきている。
　一方で、施設の老朽化や電気料金や物資の値上げにより経費は増加傾向にあり、より効率的な下水道事業経営と経費削減に務める必要がある。
　また、町民に負担を強いることではあるためできれば避けたいが、汚水処理原価が類似団体平均よりも高い水準にあり、下水道料金の引上げが必要になってくると思われる。</t>
    <rPh sb="1" eb="4">
      <t>ゼンタイテキ</t>
    </rPh>
    <rPh sb="5" eb="6">
      <t>ミ</t>
    </rPh>
    <rPh sb="7" eb="11">
      <t>スイセンカリツ</t>
    </rPh>
    <rPh sb="16" eb="17">
      <t>コ</t>
    </rPh>
    <rPh sb="19" eb="21">
      <t>シンキ</t>
    </rPh>
    <rPh sb="22" eb="25">
      <t>ゲスイドウ</t>
    </rPh>
    <rPh sb="25" eb="27">
      <t>セツゾク</t>
    </rPh>
    <rPh sb="28" eb="29">
      <t>ノ</t>
    </rPh>
    <rPh sb="180" eb="182">
      <t>ルイジ</t>
    </rPh>
    <rPh sb="182" eb="184">
      <t>ダンタイ</t>
    </rPh>
    <rPh sb="184" eb="186">
      <t>ヘイキン</t>
    </rPh>
    <rPh sb="189" eb="190">
      <t>タカ</t>
    </rPh>
    <rPh sb="191" eb="193">
      <t>スイジュン</t>
    </rPh>
    <rPh sb="203" eb="204">
      <t>ヒ</t>
    </rPh>
    <rPh sb="204" eb="205">
      <t>ア</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</si>
</sst>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3C9-467C-A01E-60F94366934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0.08</c:v>
                </c:pt>
              </c:numCache>
            </c:numRef>
          </c:val>
          <c:smooth val="0"/>
          <c:extLst>
            <c:ext xmlns:c16="http://schemas.microsoft.com/office/drawing/2014/chart" uri="{C3380CC4-5D6E-409C-BE32-E72D297353CC}">
              <c16:uniqueId val="{00000001-93C9-467C-A01E-60F94366934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68.84</c:v>
                </c:pt>
                <c:pt idx="1">
                  <c:v>69.16</c:v>
                </c:pt>
                <c:pt idx="2">
                  <c:v>75.89</c:v>
                </c:pt>
                <c:pt idx="3">
                  <c:v>74.63</c:v>
                </c:pt>
                <c:pt idx="4">
                  <c:v>80.53</c:v>
                </c:pt>
              </c:numCache>
            </c:numRef>
          </c:val>
          <c:extLst>
            <c:ext xmlns:c16="http://schemas.microsoft.com/office/drawing/2014/chart" uri="{C3380CC4-5D6E-409C-BE32-E72D297353CC}">
              <c16:uniqueId val="{00000000-98D9-49CB-9693-AF20D2D1545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41.06</c:v>
                </c:pt>
              </c:numCache>
            </c:numRef>
          </c:val>
          <c:smooth val="0"/>
          <c:extLst>
            <c:ext xmlns:c16="http://schemas.microsoft.com/office/drawing/2014/chart" uri="{C3380CC4-5D6E-409C-BE32-E72D297353CC}">
              <c16:uniqueId val="{00000001-98D9-49CB-9693-AF20D2D1545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87.6</c:v>
                </c:pt>
                <c:pt idx="1">
                  <c:v>88</c:v>
                </c:pt>
                <c:pt idx="2">
                  <c:v>88.75</c:v>
                </c:pt>
                <c:pt idx="3">
                  <c:v>89.16</c:v>
                </c:pt>
                <c:pt idx="4">
                  <c:v>89.48</c:v>
                </c:pt>
              </c:numCache>
            </c:numRef>
          </c:val>
          <c:extLst>
            <c:ext xmlns:c16="http://schemas.microsoft.com/office/drawing/2014/chart" uri="{C3380CC4-5D6E-409C-BE32-E72D297353CC}">
              <c16:uniqueId val="{00000000-5D01-4E38-B87A-EC95C15C0FD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84.34</c:v>
                </c:pt>
              </c:numCache>
            </c:numRef>
          </c:val>
          <c:smooth val="0"/>
          <c:extLst>
            <c:ext xmlns:c16="http://schemas.microsoft.com/office/drawing/2014/chart" uri="{C3380CC4-5D6E-409C-BE32-E72D297353CC}">
              <c16:uniqueId val="{00000001-5D01-4E38-B87A-EC95C15C0FD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75.06</c:v>
                </c:pt>
                <c:pt idx="1">
                  <c:v>75.33</c:v>
                </c:pt>
                <c:pt idx="2">
                  <c:v>73.33</c:v>
                </c:pt>
                <c:pt idx="3">
                  <c:v>67.989999999999995</c:v>
                </c:pt>
                <c:pt idx="4">
                  <c:v>67.09</c:v>
                </c:pt>
              </c:numCache>
            </c:numRef>
          </c:val>
          <c:extLst>
            <c:ext xmlns:c16="http://schemas.microsoft.com/office/drawing/2014/chart" uri="{C3380CC4-5D6E-409C-BE32-E72D297353CC}">
              <c16:uniqueId val="{00000000-006A-4A2A-9789-C2A92A5D1FD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6A-4A2A-9789-C2A92A5D1FD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1D7-41FD-856B-433B71D7AEF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1D7-41FD-856B-433B71D7AEF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D85-4A88-ACD0-C0B855F7E07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D85-4A88-ACD0-C0B855F7E07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1E0-4CE5-ACB7-120BF5E6D8C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1E0-4CE5-ACB7-120BF5E6D8C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31D-4900-95AF-33D19BF7206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31D-4900-95AF-33D19BF7206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507.82</c:v>
                </c:pt>
                <c:pt idx="1">
                  <c:v>535.41</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87A-4512-80D9-DABB33855B6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1195.47</c:v>
                </c:pt>
              </c:numCache>
            </c:numRef>
          </c:val>
          <c:smooth val="0"/>
          <c:extLst>
            <c:ext xmlns:c16="http://schemas.microsoft.com/office/drawing/2014/chart" uri="{C3380CC4-5D6E-409C-BE32-E72D297353CC}">
              <c16:uniqueId val="{00000001-D87A-4512-80D9-DABB33855B6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65.45</c:v>
                </c:pt>
                <c:pt idx="1">
                  <c:v>70.22</c:v>
                </c:pt>
                <c:pt idx="2">
                  <c:v>66.98</c:v>
                </c:pt>
                <c:pt idx="3">
                  <c:v>52.12</c:v>
                </c:pt>
                <c:pt idx="4">
                  <c:v>55.02</c:v>
                </c:pt>
              </c:numCache>
            </c:numRef>
          </c:val>
          <c:extLst>
            <c:ext xmlns:c16="http://schemas.microsoft.com/office/drawing/2014/chart" uri="{C3380CC4-5D6E-409C-BE32-E72D297353CC}">
              <c16:uniqueId val="{00000000-5A88-4491-89B7-87AE0EF3CF9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5A88-4491-89B7-87AE0EF3CF9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235.97</c:v>
                </c:pt>
                <c:pt idx="1">
                  <c:v>220.64</c:v>
                </c:pt>
                <c:pt idx="2">
                  <c:v>235.47</c:v>
                </c:pt>
                <c:pt idx="3">
                  <c:v>300.43</c:v>
                </c:pt>
                <c:pt idx="4">
                  <c:v>285.63</c:v>
                </c:pt>
              </c:numCache>
            </c:numRef>
          </c:val>
          <c:extLst>
            <c:ext xmlns:c16="http://schemas.microsoft.com/office/drawing/2014/chart" uri="{C3380CC4-5D6E-409C-BE32-E72D297353CC}">
              <c16:uniqueId val="{00000000-D9CA-4DB9-A647-224E9B303A4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239.46</c:v>
                </c:pt>
              </c:numCache>
            </c:numRef>
          </c:val>
          <c:smooth val="0"/>
          <c:extLst>
            <c:ext xmlns:c16="http://schemas.microsoft.com/office/drawing/2014/chart" uri="{C3380CC4-5D6E-409C-BE32-E72D297353CC}">
              <c16:uniqueId val="{00000001-D9CA-4DB9-A647-224E9B303A4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BB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舟形町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D2</v>
      </c>
      <c r="X8" s="35"/>
      <c r="Y8" s="35"/>
      <c r="Z8" s="35"/>
      <c r="AA8" s="35"/>
      <c r="AB8" s="35"/>
      <c r="AC8" s="35"/>
      <c r="AD8" s="36" t="str">
        <f>データ!$M$6</f>
        <v>非設置</v>
      </c>
      <c r="AE8" s="36"/>
      <c r="AF8" s="36"/>
      <c r="AG8" s="36"/>
      <c r="AH8" s="36"/>
      <c r="AI8" s="36"/>
      <c r="AJ8" s="36"/>
      <c r="AK8" s="3"/>
      <c r="AL8" s="37">
        <f>データ!S6</f>
        <v>4887</v>
      </c>
      <c r="AM8" s="37"/>
      <c r="AN8" s="37"/>
      <c r="AO8" s="37"/>
      <c r="AP8" s="37"/>
      <c r="AQ8" s="37"/>
      <c r="AR8" s="37"/>
      <c r="AS8" s="37"/>
      <c r="AT8" s="38">
        <f>データ!T6</f>
        <v>119.03</v>
      </c>
      <c r="AU8" s="38"/>
      <c r="AV8" s="38"/>
      <c r="AW8" s="38"/>
      <c r="AX8" s="38"/>
      <c r="AY8" s="38"/>
      <c r="AZ8" s="38"/>
      <c r="BA8" s="38"/>
      <c r="BB8" s="38">
        <f>データ!U6</f>
        <v>41.06</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47.48</v>
      </c>
      <c r="Q10" s="38"/>
      <c r="R10" s="38"/>
      <c r="S10" s="38"/>
      <c r="T10" s="38"/>
      <c r="U10" s="38"/>
      <c r="V10" s="38"/>
      <c r="W10" s="38">
        <f>データ!Q6</f>
        <v>69.12</v>
      </c>
      <c r="X10" s="38"/>
      <c r="Y10" s="38"/>
      <c r="Z10" s="38"/>
      <c r="AA10" s="38"/>
      <c r="AB10" s="38"/>
      <c r="AC10" s="38"/>
      <c r="AD10" s="37">
        <f>データ!R6</f>
        <v>3080</v>
      </c>
      <c r="AE10" s="37"/>
      <c r="AF10" s="37"/>
      <c r="AG10" s="37"/>
      <c r="AH10" s="37"/>
      <c r="AI10" s="37"/>
      <c r="AJ10" s="37"/>
      <c r="AK10" s="2"/>
      <c r="AL10" s="37">
        <f>データ!V6</f>
        <v>2300</v>
      </c>
      <c r="AM10" s="37"/>
      <c r="AN10" s="37"/>
      <c r="AO10" s="37"/>
      <c r="AP10" s="37"/>
      <c r="AQ10" s="37"/>
      <c r="AR10" s="37"/>
      <c r="AS10" s="37"/>
      <c r="AT10" s="38">
        <f>データ!W6</f>
        <v>0.89</v>
      </c>
      <c r="AU10" s="38"/>
      <c r="AV10" s="38"/>
      <c r="AW10" s="38"/>
      <c r="AX10" s="38"/>
      <c r="AY10" s="38"/>
      <c r="AZ10" s="38"/>
      <c r="BA10" s="38"/>
      <c r="BB10" s="38">
        <f>データ!X6</f>
        <v>2584.27</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118</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119</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120</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【1,182.11】</v>
      </c>
      <c r="I86" s="12" t="str">
        <f>データ!CA6</f>
        <v>【73.78】</v>
      </c>
      <c r="J86" s="12" t="str">
        <f>データ!CL6</f>
        <v>【220.62】</v>
      </c>
      <c r="K86" s="12" t="str">
        <f>データ!CW6</f>
        <v>【42.22】</v>
      </c>
      <c r="L86" s="12" t="str">
        <f>データ!DH6</f>
        <v>【85.67】</v>
      </c>
      <c r="M86" s="12" t="s">
        <v>44</v>
      </c>
      <c r="N86" s="12" t="s">
        <v>44</v>
      </c>
      <c r="O86" s="12" t="str">
        <f>データ!EO6</f>
        <v>【0.13】</v>
      </c>
    </row>
  </sheetData>
  <sheetProtection algorithmName="SHA-512" hashValue="Pi/PO9fVkYP59QH2WZ646Ut2ImIYq8CAQjE9DUSYLtirWa0STNuSB0qCcUBvetiUKJIhlQLyFuab3RmsfM2QaQ==" saltValue="YePdUmTwPJD7jHnMKadEn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63631</v>
      </c>
      <c r="D6" s="19">
        <f t="shared" si="3"/>
        <v>47</v>
      </c>
      <c r="E6" s="19">
        <f t="shared" si="3"/>
        <v>17</v>
      </c>
      <c r="F6" s="19">
        <f t="shared" si="3"/>
        <v>4</v>
      </c>
      <c r="G6" s="19">
        <f t="shared" si="3"/>
        <v>0</v>
      </c>
      <c r="H6" s="19" t="str">
        <f t="shared" si="3"/>
        <v>山形県　舟形町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47.48</v>
      </c>
      <c r="Q6" s="20">
        <f t="shared" si="3"/>
        <v>69.12</v>
      </c>
      <c r="R6" s="20">
        <f t="shared" si="3"/>
        <v>3080</v>
      </c>
      <c r="S6" s="20">
        <f t="shared" si="3"/>
        <v>4887</v>
      </c>
      <c r="T6" s="20">
        <f t="shared" si="3"/>
        <v>119.03</v>
      </c>
      <c r="U6" s="20">
        <f t="shared" si="3"/>
        <v>41.06</v>
      </c>
      <c r="V6" s="20">
        <f t="shared" si="3"/>
        <v>2300</v>
      </c>
      <c r="W6" s="20">
        <f t="shared" si="3"/>
        <v>0.89</v>
      </c>
      <c r="X6" s="20">
        <f t="shared" si="3"/>
        <v>2584.27</v>
      </c>
      <c r="Y6" s="21">
        <f>IF(Y7="",NA(),Y7)</f>
        <v>75.06</v>
      </c>
      <c r="Z6" s="21">
        <f t="shared" ref="Z6:AH6" si="4">IF(Z7="",NA(),Z7)</f>
        <v>75.33</v>
      </c>
      <c r="AA6" s="21">
        <f t="shared" si="4"/>
        <v>73.33</v>
      </c>
      <c r="AB6" s="21">
        <f t="shared" si="4"/>
        <v>67.989999999999995</v>
      </c>
      <c r="AC6" s="21">
        <f t="shared" si="4"/>
        <v>67.09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507.82</v>
      </c>
      <c r="BG6" s="21">
        <f t="shared" ref="BG6:BO6" si="7">IF(BG7="",NA(),BG7)</f>
        <v>535.41</v>
      </c>
      <c r="BH6" s="20">
        <f t="shared" si="7"/>
        <v>0</v>
      </c>
      <c r="BI6" s="20">
        <f t="shared" si="7"/>
        <v>0</v>
      </c>
      <c r="BJ6" s="20">
        <f t="shared" si="7"/>
        <v>0</v>
      </c>
      <c r="BK6" s="21">
        <f t="shared" si="7"/>
        <v>1194.1500000000001</v>
      </c>
      <c r="BL6" s="21">
        <f t="shared" si="7"/>
        <v>1206.79</v>
      </c>
      <c r="BM6" s="21">
        <f t="shared" si="7"/>
        <v>1258.43</v>
      </c>
      <c r="BN6" s="21">
        <f t="shared" si="7"/>
        <v>1163.75</v>
      </c>
      <c r="BO6" s="21">
        <f t="shared" si="7"/>
        <v>1195.47</v>
      </c>
      <c r="BP6" s="20" t="str">
        <f>IF(BP7="","",IF(BP7="-","【-】","【"&amp;SUBSTITUTE(TEXT(BP7,"#,##0.00"),"-","△")&amp;"】"))</f>
        <v>【1,182.11】</v>
      </c>
      <c r="BQ6" s="21">
        <f>IF(BQ7="",NA(),BQ7)</f>
        <v>65.45</v>
      </c>
      <c r="BR6" s="21">
        <f t="shared" ref="BR6:BZ6" si="8">IF(BR7="",NA(),BR7)</f>
        <v>70.22</v>
      </c>
      <c r="BS6" s="21">
        <f t="shared" si="8"/>
        <v>66.98</v>
      </c>
      <c r="BT6" s="21">
        <f t="shared" si="8"/>
        <v>52.12</v>
      </c>
      <c r="BU6" s="21">
        <f t="shared" si="8"/>
        <v>55.02</v>
      </c>
      <c r="BV6" s="21">
        <f t="shared" si="8"/>
        <v>72.260000000000005</v>
      </c>
      <c r="BW6" s="21">
        <f t="shared" si="8"/>
        <v>71.84</v>
      </c>
      <c r="BX6" s="21">
        <f t="shared" si="8"/>
        <v>73.36</v>
      </c>
      <c r="BY6" s="21">
        <f t="shared" si="8"/>
        <v>72.599999999999994</v>
      </c>
      <c r="BZ6" s="21">
        <f t="shared" si="8"/>
        <v>69.430000000000007</v>
      </c>
      <c r="CA6" s="20" t="str">
        <f>IF(CA7="","",IF(CA7="-","【-】","【"&amp;SUBSTITUTE(TEXT(CA7,"#,##0.00"),"-","△")&amp;"】"))</f>
        <v>【73.78】</v>
      </c>
      <c r="CB6" s="21">
        <f>IF(CB7="",NA(),CB7)</f>
        <v>235.97</v>
      </c>
      <c r="CC6" s="21">
        <f t="shared" ref="CC6:CK6" si="9">IF(CC7="",NA(),CC7)</f>
        <v>220.64</v>
      </c>
      <c r="CD6" s="21">
        <f t="shared" si="9"/>
        <v>235.47</v>
      </c>
      <c r="CE6" s="21">
        <f t="shared" si="9"/>
        <v>300.43</v>
      </c>
      <c r="CF6" s="21">
        <f t="shared" si="9"/>
        <v>285.63</v>
      </c>
      <c r="CG6" s="21">
        <f t="shared" si="9"/>
        <v>230.02</v>
      </c>
      <c r="CH6" s="21">
        <f t="shared" si="9"/>
        <v>228.47</v>
      </c>
      <c r="CI6" s="21">
        <f t="shared" si="9"/>
        <v>224.88</v>
      </c>
      <c r="CJ6" s="21">
        <f t="shared" si="9"/>
        <v>228.64</v>
      </c>
      <c r="CK6" s="21">
        <f t="shared" si="9"/>
        <v>239.46</v>
      </c>
      <c r="CL6" s="20" t="str">
        <f>IF(CL7="","",IF(CL7="-","【-】","【"&amp;SUBSTITUTE(TEXT(CL7,"#,##0.00"),"-","△")&amp;"】"))</f>
        <v>【220.62】</v>
      </c>
      <c r="CM6" s="21">
        <f>IF(CM7="",NA(),CM7)</f>
        <v>68.84</v>
      </c>
      <c r="CN6" s="21">
        <f t="shared" ref="CN6:CV6" si="10">IF(CN7="",NA(),CN7)</f>
        <v>69.16</v>
      </c>
      <c r="CO6" s="21">
        <f t="shared" si="10"/>
        <v>75.89</v>
      </c>
      <c r="CP6" s="21">
        <f t="shared" si="10"/>
        <v>74.63</v>
      </c>
      <c r="CQ6" s="21">
        <f t="shared" si="10"/>
        <v>80.53</v>
      </c>
      <c r="CR6" s="21">
        <f t="shared" si="10"/>
        <v>42.56</v>
      </c>
      <c r="CS6" s="21">
        <f t="shared" si="10"/>
        <v>42.47</v>
      </c>
      <c r="CT6" s="21">
        <f t="shared" si="10"/>
        <v>42.4</v>
      </c>
      <c r="CU6" s="21">
        <f t="shared" si="10"/>
        <v>42.28</v>
      </c>
      <c r="CV6" s="21">
        <f t="shared" si="10"/>
        <v>41.06</v>
      </c>
      <c r="CW6" s="20" t="str">
        <f>IF(CW7="","",IF(CW7="-","【-】","【"&amp;SUBSTITUTE(TEXT(CW7,"#,##0.00"),"-","△")&amp;"】"))</f>
        <v>【42.22】</v>
      </c>
      <c r="CX6" s="21">
        <f>IF(CX7="",NA(),CX7)</f>
        <v>87.6</v>
      </c>
      <c r="CY6" s="21">
        <f t="shared" ref="CY6:DG6" si="11">IF(CY7="",NA(),CY7)</f>
        <v>88</v>
      </c>
      <c r="CZ6" s="21">
        <f t="shared" si="11"/>
        <v>88.75</v>
      </c>
      <c r="DA6" s="21">
        <f t="shared" si="11"/>
        <v>89.16</v>
      </c>
      <c r="DB6" s="21">
        <f t="shared" si="11"/>
        <v>89.48</v>
      </c>
      <c r="DC6" s="21">
        <f t="shared" si="11"/>
        <v>83.32</v>
      </c>
      <c r="DD6" s="21">
        <f t="shared" si="11"/>
        <v>83.75</v>
      </c>
      <c r="DE6" s="21">
        <f t="shared" si="11"/>
        <v>84.19</v>
      </c>
      <c r="DF6" s="21">
        <f t="shared" si="11"/>
        <v>84.34</v>
      </c>
      <c r="DG6" s="21">
        <f t="shared" si="11"/>
        <v>84.34</v>
      </c>
      <c r="DH6" s="20" t="str">
        <f>IF(DH7="","",IF(DH7="-","【-】","【"&amp;SUBSTITUTE(TEXT(DH7,"#,##0.00"),"-","△")&amp;"】"))</f>
        <v>【85.67】</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0.36</v>
      </c>
      <c r="EL6" s="21">
        <f t="shared" si="14"/>
        <v>0.39</v>
      </c>
      <c r="EM6" s="21">
        <f t="shared" si="14"/>
        <v>0.1</v>
      </c>
      <c r="EN6" s="21">
        <f t="shared" si="14"/>
        <v>0.08</v>
      </c>
      <c r="EO6" s="20" t="str">
        <f>IF(EO7="","",IF(EO7="-","【-】","【"&amp;SUBSTITUTE(TEXT(EO7,"#,##0.00"),"-","△")&amp;"】"))</f>
        <v>【0.13】</v>
      </c>
    </row>
    <row r="7" spans="1:145" s="22" customFormat="1" x14ac:dyDescent="0.15">
      <c r="A7" s="14"/>
      <c r="B7" s="23">
        <v>2022</v>
      </c>
      <c r="C7" s="23">
        <v>63631</v>
      </c>
      <c r="D7" s="23">
        <v>47</v>
      </c>
      <c r="E7" s="23">
        <v>17</v>
      </c>
      <c r="F7" s="23">
        <v>4</v>
      </c>
      <c r="G7" s="23">
        <v>0</v>
      </c>
      <c r="H7" s="23" t="s">
        <v>98</v>
      </c>
      <c r="I7" s="23" t="s">
        <v>99</v>
      </c>
      <c r="J7" s="23" t="s">
        <v>100</v>
      </c>
      <c r="K7" s="23" t="s">
        <v>101</v>
      </c>
      <c r="L7" s="23" t="s">
        <v>102</v>
      </c>
      <c r="M7" s="23" t="s">
        <v>103</v>
      </c>
      <c r="N7" s="24" t="s">
        <v>104</v>
      </c>
      <c r="O7" s="24" t="s">
        <v>105</v>
      </c>
      <c r="P7" s="24">
        <v>47.48</v>
      </c>
      <c r="Q7" s="24">
        <v>69.12</v>
      </c>
      <c r="R7" s="24">
        <v>3080</v>
      </c>
      <c r="S7" s="24">
        <v>4887</v>
      </c>
      <c r="T7" s="24">
        <v>119.03</v>
      </c>
      <c r="U7" s="24">
        <v>41.06</v>
      </c>
      <c r="V7" s="24">
        <v>2300</v>
      </c>
      <c r="W7" s="24">
        <v>0.89</v>
      </c>
      <c r="X7" s="24">
        <v>2584.27</v>
      </c>
      <c r="Y7" s="24">
        <v>75.06</v>
      </c>
      <c r="Z7" s="24">
        <v>75.33</v>
      </c>
      <c r="AA7" s="24">
        <v>73.33</v>
      </c>
      <c r="AB7" s="24">
        <v>67.989999999999995</v>
      </c>
      <c r="AC7" s="24">
        <v>67.09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507.82</v>
      </c>
      <c r="BG7" s="24">
        <v>535.41</v>
      </c>
      <c r="BH7" s="24">
        <v>0</v>
      </c>
      <c r="BI7" s="24">
        <v>0</v>
      </c>
      <c r="BJ7" s="24">
        <v>0</v>
      </c>
      <c r="BK7" s="24">
        <v>1194.1500000000001</v>
      </c>
      <c r="BL7" s="24">
        <v>1206.79</v>
      </c>
      <c r="BM7" s="24">
        <v>1258.43</v>
      </c>
      <c r="BN7" s="24">
        <v>1163.75</v>
      </c>
      <c r="BO7" s="24">
        <v>1195.47</v>
      </c>
      <c r="BP7" s="24">
        <v>1182.1099999999999</v>
      </c>
      <c r="BQ7" s="24">
        <v>65.45</v>
      </c>
      <c r="BR7" s="24">
        <v>70.22</v>
      </c>
      <c r="BS7" s="24">
        <v>66.98</v>
      </c>
      <c r="BT7" s="24">
        <v>52.12</v>
      </c>
      <c r="BU7" s="24">
        <v>55.02</v>
      </c>
      <c r="BV7" s="24">
        <v>72.260000000000005</v>
      </c>
      <c r="BW7" s="24">
        <v>71.84</v>
      </c>
      <c r="BX7" s="24">
        <v>73.36</v>
      </c>
      <c r="BY7" s="24">
        <v>72.599999999999994</v>
      </c>
      <c r="BZ7" s="24">
        <v>69.430000000000007</v>
      </c>
      <c r="CA7" s="24">
        <v>73.78</v>
      </c>
      <c r="CB7" s="24">
        <v>235.97</v>
      </c>
      <c r="CC7" s="24">
        <v>220.64</v>
      </c>
      <c r="CD7" s="24">
        <v>235.47</v>
      </c>
      <c r="CE7" s="24">
        <v>300.43</v>
      </c>
      <c r="CF7" s="24">
        <v>285.63</v>
      </c>
      <c r="CG7" s="24">
        <v>230.02</v>
      </c>
      <c r="CH7" s="24">
        <v>228.47</v>
      </c>
      <c r="CI7" s="24">
        <v>224.88</v>
      </c>
      <c r="CJ7" s="24">
        <v>228.64</v>
      </c>
      <c r="CK7" s="24">
        <v>239.46</v>
      </c>
      <c r="CL7" s="24">
        <v>220.62</v>
      </c>
      <c r="CM7" s="24">
        <v>68.84</v>
      </c>
      <c r="CN7" s="24">
        <v>69.16</v>
      </c>
      <c r="CO7" s="24">
        <v>75.89</v>
      </c>
      <c r="CP7" s="24">
        <v>74.63</v>
      </c>
      <c r="CQ7" s="24">
        <v>80.53</v>
      </c>
      <c r="CR7" s="24">
        <v>42.56</v>
      </c>
      <c r="CS7" s="24">
        <v>42.47</v>
      </c>
      <c r="CT7" s="24">
        <v>42.4</v>
      </c>
      <c r="CU7" s="24">
        <v>42.28</v>
      </c>
      <c r="CV7" s="24">
        <v>41.06</v>
      </c>
      <c r="CW7" s="24">
        <v>42.22</v>
      </c>
      <c r="CX7" s="24">
        <v>87.6</v>
      </c>
      <c r="CY7" s="24">
        <v>88</v>
      </c>
      <c r="CZ7" s="24">
        <v>88.75</v>
      </c>
      <c r="DA7" s="24">
        <v>89.16</v>
      </c>
      <c r="DB7" s="24">
        <v>89.48</v>
      </c>
      <c r="DC7" s="24">
        <v>83.32</v>
      </c>
      <c r="DD7" s="24">
        <v>83.75</v>
      </c>
      <c r="DE7" s="24">
        <v>84.19</v>
      </c>
      <c r="DF7" s="24">
        <v>84.34</v>
      </c>
      <c r="DG7" s="24">
        <v>84.34</v>
      </c>
      <c r="DH7" s="24">
        <v>85.67</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0.36</v>
      </c>
      <c r="EL7" s="24">
        <v>0.39</v>
      </c>
      <c r="EM7" s="24">
        <v>0.1</v>
      </c>
      <c r="EN7" s="24">
        <v>0.08</v>
      </c>
      <c r="EO7" s="24">
        <v>0.13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114</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