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企業課\04下水道係\05 経営比較分析\経営比較分析（R05年度）\"/>
    </mc:Choice>
  </mc:AlternateContent>
  <workbookProtection workbookAlgorithmName="SHA-512" workbookHashValue="gRr8g4p26ghCQONz3ttdzZb/xv7c+DINzxuVHkSVRBE3UN8YSoo5qJWILPzTsB5xXfpN8mDxmMxlI9lhFqcolg==" workbookSaltValue="Gs8KEuv0SzJ1wo81qFwfRg==" workbookSpinCount="100000" lockStructure="1"/>
  <bookViews>
    <workbookView xWindow="0" yWindow="0" windowWidth="23040" windowHeight="837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<sst xmlns="http://schemas.openxmlformats.org/spreadsheetml/2006/main" count="253" uniqueCount="118">
  <si>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</si>
  <si>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</si>
  <si>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</si>
  <si>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</si>
  <si>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</si>
  <si>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</si>
  <si>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</si>
  <si>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</si>
  <si>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</si>
  <si>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</si>
  <si>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</si>
  <si>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</si>
  <si>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</si>
  <si>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</si>
  <si>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</si>
  <si>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</si>
  <si>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</si>
  <si>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</si>
  <si>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</si>
  <si>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</si>
  <si>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</si>
  <si>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</si>
  <si>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</si>
  <si>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</si>
  <si>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</si>
  <si>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</si>
  <si>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</si>
  <si>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</si>
  <si>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</si>
  <si>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</si>
  <si>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</si>
  <si>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</si>
  <si>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</si>
  <si>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</si>
  <si>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</si>
  <si>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</si>
  <si>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</si>
  <si>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</si>
  <si>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</si>
  <si>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</si>
  <si>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</si>
  <si>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</si>
  <si>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</si>
  <si>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</si>
  <si>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</si>
  <si>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</si>
  <si>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</si>
  <si>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</si>
  <si>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</si>
  <si>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</si>
  <si>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</si>
  <si>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</si>
  <si>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</si>
  <si>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</si>
  <si>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</si>
  <si>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</si>
  <si>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</si>
  <si>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</si>
  <si>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</si>
  <si>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</si>
  <si>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</si>
  <si>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</si>
  <si>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</si>
  <si>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</si>
  <si>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</si>
  <si>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</si>
  <si>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</si>
  <si>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</si>
  <si>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</si>
  <si>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</si>
  <si>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</si>
  <si>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</si>
  <si>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</si>
  <si>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</si>
  <si>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</si>
  <si>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</si>
  <si>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</si>
  <si>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</si>
  <si>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</si>
  <si>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</si>
  <si>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</si>
  <si>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</si>
  <si>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</si>
  <si>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</si>
  <si>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</si>
  <si>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</si>
  <si>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</si>
  <si>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</si>
  <si>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</si>
  <si>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</si>
  <si>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</si>
  <si>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</si>
  <si>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</si>
  <si>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</si>
  <si>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</si>
  <si>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</si>
  <si>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</si>
  <si>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</si>
  <si>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</si>
  <si>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</si>
  <si>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</si>
  <si>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</si>
  <si>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</si>
  <si>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</si>
  <si>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</si>
  <si>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</si>
  <si>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</si>
  <si>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</si>
  <si>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</si>
  <si>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</si>
  <si>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</si>
  <si>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</si>
  <si>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</si>
  <si>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</si>
  <si>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</si>
  <si>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整備が開始された昭和61年から35年以上が経過しているが、管渠については小口径の塩ビ管を使用しているため、標準耐用年数（50年）を超えるものはない。
　しかしながら、処理施設やマンホールポンプ等の機器及び計器類の老朽化が激しいことから、平成28年度より計画的な更新を行っている。
　今後急激に耐用年数を迎える資産が増えることから、施設の機能保持のため、令和2年度に最適整備構想を策定した。</t>
    <phoneticPr fontId="4"/>
  </si>
  <si>
    <t>　維持管理費の抑制に努めているものの、人口減少や節水意識の向上により使用料収入の大幅な伸びが期待できないことから、一般会計からの繰入金に頼らざるを得ない状況にある。
　企業債償還については、全額一般会計からの繰入により賄われているが、今後の企業債借入額を勘案しても、償還額は年々減少する見込みである。
　計画的な施設の更新・修繕等による費用の平準化に加え、人口減少等に対応した効率的な施設利用と維持管理費の削減のため、処理施設の統廃合を検討している。
　また、平成31年4月より地方公営企業法を適用したことにより、経営状況・財政状況を明確化し、健全な下水道経営に努める。
　使用料の見直しについては、下水道使用料との画一的な見直しが求められることから、慎重な判断が必要となる。</t>
    <phoneticPr fontId="4"/>
  </si>
  <si>
    <t>　経常収支比率については、初めて100%を下回り赤字収支となったが、累積欠損金は生じていない。健全経営を続けていくために、更なる費用の削減等に取り組む必要がある。
　流動比率については、建設改良費等に充てられた企業債の償還が大きいため類似団体平均より低い結果となっている。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汚水処理原価については、費用の削減等により類似団体平均よりも低い結果となった。
　施設利用率については、5割を切る利用状況にあり、今後も人口減少等による利用率の低下は避けられない状況にあることから、処理施設の統廃合等を検討する必要がある。
　水洗化率については、類似団体平均より高い結果となり、毎年微増となっている。</t>
    <rPh sb="13" eb="14">
      <t>ハジ</t>
    </rPh>
    <rPh sb="21" eb="23">
      <t>シタマワ</t>
    </rPh>
    <rPh sb="24" eb="28">
      <t>アカジシュウシ</t>
    </rPh>
    <rPh sb="40" eb="41">
      <t>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</si>
</sst>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AB4-49B3-B661-28873D8C844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0.02</c:v>
                </c:pt>
                <c:pt idx="3">
                  <c:v>0.01</c:v>
                </c:pt>
                <c:pt idx="4">
                  <c:v>0.01</c:v>
                </c:pt>
              </c:numCache>
            </c:numRef>
          </c:val>
          <c:smooth val="0"/>
          <c:extLst>
            <c:ext xmlns:c16="http://schemas.microsoft.com/office/drawing/2014/chart" uri="{C3380CC4-5D6E-409C-BE32-E72D297353CC}">
              <c16:uniqueId val="{00000001-DAB4-49B3-B661-28873D8C844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45.13</c:v>
                </c:pt>
                <c:pt idx="2">
                  <c:v>48.2</c:v>
                </c:pt>
                <c:pt idx="3">
                  <c:v>47.46</c:v>
                </c:pt>
                <c:pt idx="4">
                  <c:v>40.880000000000003</c:v>
                </c:pt>
              </c:numCache>
            </c:numRef>
          </c:val>
          <c:extLst>
            <c:ext xmlns:c16="http://schemas.microsoft.com/office/drawing/2014/chart" uri="{C3380CC4-5D6E-409C-BE32-E72D297353CC}">
              <c16:uniqueId val="{00000000-8C76-48CB-88AB-CF24FC68892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54.06</c:v>
                </c:pt>
                <c:pt idx="2">
                  <c:v>55.26</c:v>
                </c:pt>
                <c:pt idx="3">
                  <c:v>54.54</c:v>
                </c:pt>
                <c:pt idx="4">
                  <c:v>52.9</c:v>
                </c:pt>
              </c:numCache>
            </c:numRef>
          </c:val>
          <c:smooth val="0"/>
          <c:extLst>
            <c:ext xmlns:c16="http://schemas.microsoft.com/office/drawing/2014/chart" uri="{C3380CC4-5D6E-409C-BE32-E72D297353CC}">
              <c16:uniqueId val="{00000001-8C76-48CB-88AB-CF24FC68892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96.71</c:v>
                </c:pt>
                <c:pt idx="2">
                  <c:v>97.1</c:v>
                </c:pt>
                <c:pt idx="3">
                  <c:v>97.32</c:v>
                </c:pt>
                <c:pt idx="4">
                  <c:v>97.43</c:v>
                </c:pt>
              </c:numCache>
            </c:numRef>
          </c:val>
          <c:extLst>
            <c:ext xmlns:c16="http://schemas.microsoft.com/office/drawing/2014/chart" uri="{C3380CC4-5D6E-409C-BE32-E72D297353CC}">
              <c16:uniqueId val="{00000000-5727-4D2C-B935-030E560CCF3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90.11</c:v>
                </c:pt>
                <c:pt idx="2">
                  <c:v>90.52</c:v>
                </c:pt>
                <c:pt idx="3">
                  <c:v>90.3</c:v>
                </c:pt>
                <c:pt idx="4">
                  <c:v>90.3</c:v>
                </c:pt>
              </c:numCache>
            </c:numRef>
          </c:val>
          <c:smooth val="0"/>
          <c:extLst>
            <c:ext xmlns:c16="http://schemas.microsoft.com/office/drawing/2014/chart" uri="{C3380CC4-5D6E-409C-BE32-E72D297353CC}">
              <c16:uniqueId val="{00000001-5727-4D2C-B935-030E560CCF3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101.59</c:v>
                </c:pt>
                <c:pt idx="2">
                  <c:v>101.01</c:v>
                </c:pt>
                <c:pt idx="3">
                  <c:v>101.15</c:v>
                </c:pt>
                <c:pt idx="4">
                  <c:v>99.19</c:v>
                </c:pt>
              </c:numCache>
            </c:numRef>
          </c:val>
          <c:extLst>
            <c:ext xmlns:c16="http://schemas.microsoft.com/office/drawing/2014/chart" uri="{C3380CC4-5D6E-409C-BE32-E72D297353CC}">
              <c16:uniqueId val="{00000000-7EC5-4E9F-981F-9BCF5F6AC63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101.91</c:v>
                </c:pt>
                <c:pt idx="2">
                  <c:v>103.09</c:v>
                </c:pt>
                <c:pt idx="3">
                  <c:v>102.11</c:v>
                </c:pt>
                <c:pt idx="4">
                  <c:v>101.91</c:v>
                </c:pt>
              </c:numCache>
            </c:numRef>
          </c:val>
          <c:smooth val="0"/>
          <c:extLst>
            <c:ext xmlns:c16="http://schemas.microsoft.com/office/drawing/2014/chart" uri="{C3380CC4-5D6E-409C-BE32-E72D297353CC}">
              <c16:uniqueId val="{00000001-7EC5-4E9F-981F-9BCF5F6AC63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4.22</c:v>
                </c:pt>
                <c:pt idx="2">
                  <c:v>8</c:v>
                </c:pt>
                <c:pt idx="3">
                  <c:v>11.56</c:v>
                </c:pt>
                <c:pt idx="4">
                  <c:v>14.83</c:v>
                </c:pt>
              </c:numCache>
            </c:numRef>
          </c:val>
          <c:extLst>
            <c:ext xmlns:c16="http://schemas.microsoft.com/office/drawing/2014/chart" uri="{C3380CC4-5D6E-409C-BE32-E72D297353CC}">
              <c16:uniqueId val="{00000000-DB61-4B06-BA11-7866AC859F3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28.19</c:v>
                </c:pt>
                <c:pt idx="2">
                  <c:v>24.8</c:v>
                </c:pt>
                <c:pt idx="3">
                  <c:v>28.12</c:v>
                </c:pt>
                <c:pt idx="4">
                  <c:v>28.79</c:v>
                </c:pt>
              </c:numCache>
            </c:numRef>
          </c:val>
          <c:smooth val="0"/>
          <c:extLst>
            <c:ext xmlns:c16="http://schemas.microsoft.com/office/drawing/2014/chart" uri="{C3380CC4-5D6E-409C-BE32-E72D297353CC}">
              <c16:uniqueId val="{00000001-DB61-4B06-BA11-7866AC859F3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6FA-4A7F-B6D0-A73B80CE4E1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C6FA-4A7F-B6D0-A73B80CE4E1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087-493E-A2C6-0B9EF2E456C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127.98</c:v>
                </c:pt>
                <c:pt idx="2">
                  <c:v>101.24</c:v>
                </c:pt>
                <c:pt idx="3">
                  <c:v>124.9</c:v>
                </c:pt>
                <c:pt idx="4">
                  <c:v>124.8</c:v>
                </c:pt>
              </c:numCache>
            </c:numRef>
          </c:val>
          <c:smooth val="0"/>
          <c:extLst>
            <c:ext xmlns:c16="http://schemas.microsoft.com/office/drawing/2014/chart" uri="{C3380CC4-5D6E-409C-BE32-E72D297353CC}">
              <c16:uniqueId val="{00000001-2087-493E-A2C6-0B9EF2E456C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23.03</c:v>
                </c:pt>
                <c:pt idx="2">
                  <c:v>29.28</c:v>
                </c:pt>
                <c:pt idx="3">
                  <c:v>14.17</c:v>
                </c:pt>
                <c:pt idx="4">
                  <c:v>11.51</c:v>
                </c:pt>
              </c:numCache>
            </c:numRef>
          </c:val>
          <c:extLst>
            <c:ext xmlns:c16="http://schemas.microsoft.com/office/drawing/2014/chart" uri="{C3380CC4-5D6E-409C-BE32-E72D297353CC}">
              <c16:uniqueId val="{00000000-A86F-4CAF-9B86-47A680DA945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44.14</c:v>
                </c:pt>
                <c:pt idx="2">
                  <c:v>37.24</c:v>
                </c:pt>
                <c:pt idx="3">
                  <c:v>33.58</c:v>
                </c:pt>
                <c:pt idx="4">
                  <c:v>35.42</c:v>
                </c:pt>
              </c:numCache>
            </c:numRef>
          </c:val>
          <c:smooth val="0"/>
          <c:extLst>
            <c:ext xmlns:c16="http://schemas.microsoft.com/office/drawing/2014/chart" uri="{C3380CC4-5D6E-409C-BE32-E72D297353CC}">
              <c16:uniqueId val="{00000001-A86F-4CAF-9B86-47A680DA945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42D-4F4B-948F-2C8E3D2634C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654.71</c:v>
                </c:pt>
                <c:pt idx="2">
                  <c:v>783.8</c:v>
                </c:pt>
                <c:pt idx="3">
                  <c:v>778.81</c:v>
                </c:pt>
                <c:pt idx="4">
                  <c:v>718.49</c:v>
                </c:pt>
              </c:numCache>
            </c:numRef>
          </c:val>
          <c:smooth val="0"/>
          <c:extLst>
            <c:ext xmlns:c16="http://schemas.microsoft.com/office/drawing/2014/chart" uri="{C3380CC4-5D6E-409C-BE32-E72D297353CC}">
              <c16:uniqueId val="{00000001-942D-4F4B-948F-2C8E3D2634C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90.73</c:v>
                </c:pt>
                <c:pt idx="2">
                  <c:v>93.79</c:v>
                </c:pt>
                <c:pt idx="3">
                  <c:v>91.37</c:v>
                </c:pt>
                <c:pt idx="4">
                  <c:v>83.6</c:v>
                </c:pt>
              </c:numCache>
            </c:numRef>
          </c:val>
          <c:extLst>
            <c:ext xmlns:c16="http://schemas.microsoft.com/office/drawing/2014/chart" uri="{C3380CC4-5D6E-409C-BE32-E72D297353CC}">
              <c16:uniqueId val="{00000000-1FFD-4459-9380-C1E67186B91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65.37</c:v>
                </c:pt>
                <c:pt idx="2">
                  <c:v>68.11</c:v>
                </c:pt>
                <c:pt idx="3">
                  <c:v>67.23</c:v>
                </c:pt>
                <c:pt idx="4">
                  <c:v>61.82</c:v>
                </c:pt>
              </c:numCache>
            </c:numRef>
          </c:val>
          <c:smooth val="0"/>
          <c:extLst>
            <c:ext xmlns:c16="http://schemas.microsoft.com/office/drawing/2014/chart" uri="{C3380CC4-5D6E-409C-BE32-E72D297353CC}">
              <c16:uniqueId val="{00000001-1FFD-4459-9380-C1E67186B91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161.03</c:v>
                </c:pt>
                <c:pt idx="2">
                  <c:v>155.77000000000001</c:v>
                </c:pt>
                <c:pt idx="3">
                  <c:v>159.88999999999999</c:v>
                </c:pt>
                <c:pt idx="4">
                  <c:v>174.87</c:v>
                </c:pt>
              </c:numCache>
            </c:numRef>
          </c:val>
          <c:extLst>
            <c:ext xmlns:c16="http://schemas.microsoft.com/office/drawing/2014/chart" uri="{C3380CC4-5D6E-409C-BE32-E72D297353CC}">
              <c16:uniqueId val="{00000000-48B6-485D-9BDF-1833DBE74A6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228.99</c:v>
                </c:pt>
                <c:pt idx="2">
                  <c:v>222.41</c:v>
                </c:pt>
                <c:pt idx="3">
                  <c:v>228.21</c:v>
                </c:pt>
                <c:pt idx="4">
                  <c:v>246.9</c:v>
                </c:pt>
              </c:numCache>
            </c:numRef>
          </c:val>
          <c:smooth val="0"/>
          <c:extLst>
            <c:ext xmlns:c16="http://schemas.microsoft.com/office/drawing/2014/chart" uri="{C3380CC4-5D6E-409C-BE32-E72D297353CC}">
              <c16:uniqueId val="{00000001-48B6-485D-9BDF-1833DBE74A6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32"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山形県　庄内町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6">
        <f>データ!S6</f>
        <v>19897</v>
      </c>
      <c r="AM8" s="46"/>
      <c r="AN8" s="46"/>
      <c r="AO8" s="46"/>
      <c r="AP8" s="46"/>
      <c r="AQ8" s="46"/>
      <c r="AR8" s="46"/>
      <c r="AS8" s="46"/>
      <c r="AT8" s="45">
        <f>データ!T6</f>
        <v>249.17</v>
      </c>
      <c r="AU8" s="45"/>
      <c r="AV8" s="45"/>
      <c r="AW8" s="45"/>
      <c r="AX8" s="45"/>
      <c r="AY8" s="45"/>
      <c r="AZ8" s="45"/>
      <c r="BA8" s="45"/>
      <c r="BB8" s="45">
        <f>データ!U6</f>
        <v>79.849999999999994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f>データ!O6</f>
        <v>77.88</v>
      </c>
      <c r="J10" s="45"/>
      <c r="K10" s="45"/>
      <c r="L10" s="45"/>
      <c r="M10" s="45"/>
      <c r="N10" s="45"/>
      <c r="O10" s="45"/>
      <c r="P10" s="45">
        <f>データ!P6</f>
        <v>19.13</v>
      </c>
      <c r="Q10" s="45"/>
      <c r="R10" s="45"/>
      <c r="S10" s="45"/>
      <c r="T10" s="45"/>
      <c r="U10" s="45"/>
      <c r="V10" s="45"/>
      <c r="W10" s="45">
        <f>データ!Q6</f>
        <v>99.85</v>
      </c>
      <c r="X10" s="45"/>
      <c r="Y10" s="45"/>
      <c r="Z10" s="45"/>
      <c r="AA10" s="45"/>
      <c r="AB10" s="45"/>
      <c r="AC10" s="45"/>
      <c r="AD10" s="46">
        <f>データ!R6</f>
        <v>3146</v>
      </c>
      <c r="AE10" s="46"/>
      <c r="AF10" s="46"/>
      <c r="AG10" s="46"/>
      <c r="AH10" s="46"/>
      <c r="AI10" s="46"/>
      <c r="AJ10" s="46"/>
      <c r="AK10" s="2"/>
      <c r="AL10" s="46">
        <f>データ!V6</f>
        <v>3781</v>
      </c>
      <c r="AM10" s="46"/>
      <c r="AN10" s="46"/>
      <c r="AO10" s="46"/>
      <c r="AP10" s="46"/>
      <c r="AQ10" s="46"/>
      <c r="AR10" s="46"/>
      <c r="AS10" s="46"/>
      <c r="AT10" s="45">
        <f>データ!W6</f>
        <v>2.79</v>
      </c>
      <c r="AU10" s="45"/>
      <c r="AV10" s="45"/>
      <c r="AW10" s="45"/>
      <c r="AX10" s="45"/>
      <c r="AY10" s="45"/>
      <c r="AZ10" s="45"/>
      <c r="BA10" s="45"/>
      <c r="BB10" s="45">
        <f>データ!X6</f>
        <v>1355.2</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zEt0NYgk3eujahGVU4hTQF/isEriLYatpAf+EDpd3kOu7npnczHOfrVObouofq+pawI0+3VXgdpacwqvoSJ6oA==" saltValue="QqwFEsOZFvDDFSVQCmtXc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64289</v>
      </c>
      <c r="D6" s="19">
        <f t="shared" si="3"/>
        <v>46</v>
      </c>
      <c r="E6" s="19">
        <f t="shared" si="3"/>
        <v>17</v>
      </c>
      <c r="F6" s="19">
        <f t="shared" si="3"/>
        <v>5</v>
      </c>
      <c r="G6" s="19">
        <f t="shared" si="3"/>
        <v>0</v>
      </c>
      <c r="H6" s="19" t="str">
        <f t="shared" si="3"/>
        <v>山形県　庄内町</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77.88</v>
      </c>
      <c r="P6" s="20">
        <f t="shared" si="3"/>
        <v>19.13</v>
      </c>
      <c r="Q6" s="20">
        <f t="shared" si="3"/>
        <v>99.85</v>
      </c>
      <c r="R6" s="20">
        <f t="shared" si="3"/>
        <v>3146</v>
      </c>
      <c r="S6" s="20">
        <f t="shared" si="3"/>
        <v>19897</v>
      </c>
      <c r="T6" s="20">
        <f t="shared" si="3"/>
        <v>249.17</v>
      </c>
      <c r="U6" s="20">
        <f t="shared" si="3"/>
        <v>79.849999999999994</v>
      </c>
      <c r="V6" s="20">
        <f t="shared" si="3"/>
        <v>3781</v>
      </c>
      <c r="W6" s="20">
        <f t="shared" si="3"/>
        <v>2.79</v>
      </c>
      <c r="X6" s="20">
        <f t="shared" si="3"/>
        <v>1355.2</v>
      </c>
      <c r="Y6" s="21" t="str">
        <f>IF(Y7="",NA(),Y7)</f>
        <v>-</v>
      </c>
      <c r="Z6" s="21">
        <f t="shared" ref="Z6:AH6" si="4">IF(Z7="",NA(),Z7)</f>
        <v>101.59</v>
      </c>
      <c r="AA6" s="21">
        <f t="shared" si="4"/>
        <v>101.01</v>
      </c>
      <c r="AB6" s="21">
        <f t="shared" si="4"/>
        <v>101.15</v>
      </c>
      <c r="AC6" s="21">
        <f t="shared" si="4"/>
        <v>99.19</v>
      </c>
      <c r="AD6" s="21" t="str">
        <f t="shared" si="4"/>
        <v>-</v>
      </c>
      <c r="AE6" s="21">
        <f t="shared" si="4"/>
        <v>101.91</v>
      </c>
      <c r="AF6" s="21">
        <f t="shared" si="4"/>
        <v>103.09</v>
      </c>
      <c r="AG6" s="21">
        <f t="shared" si="4"/>
        <v>102.11</v>
      </c>
      <c r="AH6" s="21">
        <f t="shared" si="4"/>
        <v>101.91</v>
      </c>
      <c r="AI6" s="20" t="str">
        <f>IF(AI7="","",IF(AI7="-","【-】","【"&amp;SUBSTITUTE(TEXT(AI7,"#,##0.00"),"-","△")&amp;"】"))</f>
        <v>【103.61】</v>
      </c>
      <c r="AJ6" s="21" t="str">
        <f>IF(AJ7="",NA(),AJ7)</f>
        <v>-</v>
      </c>
      <c r="AK6" s="20">
        <f t="shared" ref="AK6:AS6" si="5">IF(AK7="",NA(),AK7)</f>
        <v>0</v>
      </c>
      <c r="AL6" s="20">
        <f t="shared" si="5"/>
        <v>0</v>
      </c>
      <c r="AM6" s="20">
        <f t="shared" si="5"/>
        <v>0</v>
      </c>
      <c r="AN6" s="20">
        <f t="shared" si="5"/>
        <v>0</v>
      </c>
      <c r="AO6" s="21" t="str">
        <f t="shared" si="5"/>
        <v>-</v>
      </c>
      <c r="AP6" s="21">
        <f t="shared" si="5"/>
        <v>127.98</v>
      </c>
      <c r="AQ6" s="21">
        <f t="shared" si="5"/>
        <v>101.24</v>
      </c>
      <c r="AR6" s="21">
        <f t="shared" si="5"/>
        <v>124.9</v>
      </c>
      <c r="AS6" s="21">
        <f t="shared" si="5"/>
        <v>124.8</v>
      </c>
      <c r="AT6" s="20" t="str">
        <f>IF(AT7="","",IF(AT7="-","【-】","【"&amp;SUBSTITUTE(TEXT(AT7,"#,##0.00"),"-","△")&amp;"】"))</f>
        <v>【133.62】</v>
      </c>
      <c r="AU6" s="21" t="str">
        <f>IF(AU7="",NA(),AU7)</f>
        <v>-</v>
      </c>
      <c r="AV6" s="21">
        <f t="shared" ref="AV6:BD6" si="6">IF(AV7="",NA(),AV7)</f>
        <v>23.03</v>
      </c>
      <c r="AW6" s="21">
        <f t="shared" si="6"/>
        <v>29.28</v>
      </c>
      <c r="AX6" s="21">
        <f t="shared" si="6"/>
        <v>14.17</v>
      </c>
      <c r="AY6" s="21">
        <f t="shared" si="6"/>
        <v>11.51</v>
      </c>
      <c r="AZ6" s="21" t="str">
        <f t="shared" si="6"/>
        <v>-</v>
      </c>
      <c r="BA6" s="21">
        <f t="shared" si="6"/>
        <v>44.14</v>
      </c>
      <c r="BB6" s="21">
        <f t="shared" si="6"/>
        <v>37.24</v>
      </c>
      <c r="BC6" s="21">
        <f t="shared" si="6"/>
        <v>33.58</v>
      </c>
      <c r="BD6" s="21">
        <f t="shared" si="6"/>
        <v>35.42</v>
      </c>
      <c r="BE6" s="20" t="str">
        <f>IF(BE7="","",IF(BE7="-","【-】","【"&amp;SUBSTITUTE(TEXT(BE7,"#,##0.00"),"-","△")&amp;"】"))</f>
        <v>【36.94】</v>
      </c>
      <c r="BF6" s="21" t="str">
        <f>IF(BF7="",NA(),BF7)</f>
        <v>-</v>
      </c>
      <c r="BG6" s="20">
        <f t="shared" ref="BG6:BO6" si="7">IF(BG7="",NA(),BG7)</f>
        <v>0</v>
      </c>
      <c r="BH6" s="20">
        <f t="shared" si="7"/>
        <v>0</v>
      </c>
      <c r="BI6" s="20">
        <f t="shared" si="7"/>
        <v>0</v>
      </c>
      <c r="BJ6" s="20">
        <f t="shared" si="7"/>
        <v>0</v>
      </c>
      <c r="BK6" s="21" t="str">
        <f t="shared" si="7"/>
        <v>-</v>
      </c>
      <c r="BL6" s="21">
        <f t="shared" si="7"/>
        <v>654.71</v>
      </c>
      <c r="BM6" s="21">
        <f t="shared" si="7"/>
        <v>783.8</v>
      </c>
      <c r="BN6" s="21">
        <f t="shared" si="7"/>
        <v>778.81</v>
      </c>
      <c r="BO6" s="21">
        <f t="shared" si="7"/>
        <v>718.49</v>
      </c>
      <c r="BP6" s="20" t="str">
        <f>IF(BP7="","",IF(BP7="-","【-】","【"&amp;SUBSTITUTE(TEXT(BP7,"#,##0.00"),"-","△")&amp;"】"))</f>
        <v>【809.19】</v>
      </c>
      <c r="BQ6" s="21" t="str">
        <f>IF(BQ7="",NA(),BQ7)</f>
        <v>-</v>
      </c>
      <c r="BR6" s="21">
        <f t="shared" ref="BR6:BZ6" si="8">IF(BR7="",NA(),BR7)</f>
        <v>90.73</v>
      </c>
      <c r="BS6" s="21">
        <f t="shared" si="8"/>
        <v>93.79</v>
      </c>
      <c r="BT6" s="21">
        <f t="shared" si="8"/>
        <v>91.37</v>
      </c>
      <c r="BU6" s="21">
        <f t="shared" si="8"/>
        <v>83.6</v>
      </c>
      <c r="BV6" s="21" t="str">
        <f t="shared" si="8"/>
        <v>-</v>
      </c>
      <c r="BW6" s="21">
        <f t="shared" si="8"/>
        <v>65.37</v>
      </c>
      <c r="BX6" s="21">
        <f t="shared" si="8"/>
        <v>68.11</v>
      </c>
      <c r="BY6" s="21">
        <f t="shared" si="8"/>
        <v>67.23</v>
      </c>
      <c r="BZ6" s="21">
        <f t="shared" si="8"/>
        <v>61.82</v>
      </c>
      <c r="CA6" s="20" t="str">
        <f>IF(CA7="","",IF(CA7="-","【-】","【"&amp;SUBSTITUTE(TEXT(CA7,"#,##0.00"),"-","△")&amp;"】"))</f>
        <v>【57.02】</v>
      </c>
      <c r="CB6" s="21" t="str">
        <f>IF(CB7="",NA(),CB7)</f>
        <v>-</v>
      </c>
      <c r="CC6" s="21">
        <f t="shared" ref="CC6:CK6" si="9">IF(CC7="",NA(),CC7)</f>
        <v>161.03</v>
      </c>
      <c r="CD6" s="21">
        <f t="shared" si="9"/>
        <v>155.77000000000001</v>
      </c>
      <c r="CE6" s="21">
        <f t="shared" si="9"/>
        <v>159.88999999999999</v>
      </c>
      <c r="CF6" s="21">
        <f t="shared" si="9"/>
        <v>174.87</v>
      </c>
      <c r="CG6" s="21" t="str">
        <f t="shared" si="9"/>
        <v>-</v>
      </c>
      <c r="CH6" s="21">
        <f t="shared" si="9"/>
        <v>228.99</v>
      </c>
      <c r="CI6" s="21">
        <f t="shared" si="9"/>
        <v>222.41</v>
      </c>
      <c r="CJ6" s="21">
        <f t="shared" si="9"/>
        <v>228.21</v>
      </c>
      <c r="CK6" s="21">
        <f t="shared" si="9"/>
        <v>246.9</v>
      </c>
      <c r="CL6" s="20" t="str">
        <f>IF(CL7="","",IF(CL7="-","【-】","【"&amp;SUBSTITUTE(TEXT(CL7,"#,##0.00"),"-","△")&amp;"】"))</f>
        <v>【273.68】</v>
      </c>
      <c r="CM6" s="21" t="str">
        <f>IF(CM7="",NA(),CM7)</f>
        <v>-</v>
      </c>
      <c r="CN6" s="21">
        <f t="shared" ref="CN6:CV6" si="10">IF(CN7="",NA(),CN7)</f>
        <v>45.13</v>
      </c>
      <c r="CO6" s="21">
        <f t="shared" si="10"/>
        <v>48.2</v>
      </c>
      <c r="CP6" s="21">
        <f t="shared" si="10"/>
        <v>47.46</v>
      </c>
      <c r="CQ6" s="21">
        <f t="shared" si="10"/>
        <v>40.880000000000003</v>
      </c>
      <c r="CR6" s="21" t="str">
        <f t="shared" si="10"/>
        <v>-</v>
      </c>
      <c r="CS6" s="21">
        <f t="shared" si="10"/>
        <v>54.06</v>
      </c>
      <c r="CT6" s="21">
        <f t="shared" si="10"/>
        <v>55.26</v>
      </c>
      <c r="CU6" s="21">
        <f t="shared" si="10"/>
        <v>54.54</v>
      </c>
      <c r="CV6" s="21">
        <f t="shared" si="10"/>
        <v>52.9</v>
      </c>
      <c r="CW6" s="20" t="str">
        <f>IF(CW7="","",IF(CW7="-","【-】","【"&amp;SUBSTITUTE(TEXT(CW7,"#,##0.00"),"-","△")&amp;"】"))</f>
        <v>【52.55】</v>
      </c>
      <c r="CX6" s="21" t="str">
        <f>IF(CX7="",NA(),CX7)</f>
        <v>-</v>
      </c>
      <c r="CY6" s="21">
        <f t="shared" ref="CY6:DG6" si="11">IF(CY7="",NA(),CY7)</f>
        <v>96.71</v>
      </c>
      <c r="CZ6" s="21">
        <f t="shared" si="11"/>
        <v>97.1</v>
      </c>
      <c r="DA6" s="21">
        <f t="shared" si="11"/>
        <v>97.32</v>
      </c>
      <c r="DB6" s="21">
        <f t="shared" si="11"/>
        <v>97.43</v>
      </c>
      <c r="DC6" s="21" t="str">
        <f t="shared" si="11"/>
        <v>-</v>
      </c>
      <c r="DD6" s="21">
        <f t="shared" si="11"/>
        <v>90.11</v>
      </c>
      <c r="DE6" s="21">
        <f t="shared" si="11"/>
        <v>90.52</v>
      </c>
      <c r="DF6" s="21">
        <f t="shared" si="11"/>
        <v>90.3</v>
      </c>
      <c r="DG6" s="21">
        <f t="shared" si="11"/>
        <v>90.3</v>
      </c>
      <c r="DH6" s="20" t="str">
        <f>IF(DH7="","",IF(DH7="-","【-】","【"&amp;SUBSTITUTE(TEXT(DH7,"#,##0.00"),"-","△")&amp;"】"))</f>
        <v>【87.30】</v>
      </c>
      <c r="DI6" s="21" t="str">
        <f>IF(DI7="",NA(),DI7)</f>
        <v>-</v>
      </c>
      <c r="DJ6" s="21">
        <f t="shared" ref="DJ6:DR6" si="12">IF(DJ7="",NA(),DJ7)</f>
        <v>4.22</v>
      </c>
      <c r="DK6" s="21">
        <f t="shared" si="12"/>
        <v>8</v>
      </c>
      <c r="DL6" s="21">
        <f t="shared" si="12"/>
        <v>11.56</v>
      </c>
      <c r="DM6" s="21">
        <f t="shared" si="12"/>
        <v>14.83</v>
      </c>
      <c r="DN6" s="21" t="str">
        <f t="shared" si="12"/>
        <v>-</v>
      </c>
      <c r="DO6" s="21">
        <f t="shared" si="12"/>
        <v>28.19</v>
      </c>
      <c r="DP6" s="21">
        <f t="shared" si="12"/>
        <v>24.8</v>
      </c>
      <c r="DQ6" s="21">
        <f t="shared" si="12"/>
        <v>28.12</v>
      </c>
      <c r="DR6" s="21">
        <f t="shared" si="12"/>
        <v>28.79</v>
      </c>
      <c r="DS6" s="20" t="str">
        <f>IF(DS7="","",IF(DS7="-","【-】","【"&amp;SUBSTITUTE(TEXT(DS7,"#,##0.00"),"-","△")&amp;"】"))</f>
        <v>【27.11】</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0.02</v>
      </c>
      <c r="EM6" s="21">
        <f t="shared" si="14"/>
        <v>0.01</v>
      </c>
      <c r="EN6" s="21">
        <f t="shared" si="14"/>
        <v>0.01</v>
      </c>
      <c r="EO6" s="20" t="str">
        <f>IF(EO7="","",IF(EO7="-","【-】","【"&amp;SUBSTITUTE(TEXT(EO7,"#,##0.00"),"-","△")&amp;"】"))</f>
        <v>【0.02】</v>
      </c>
    </row>
    <row r="7" spans="1:148" s="22" customFormat="1" x14ac:dyDescent="0.2">
      <c r="A7" s="14"/>
      <c r="B7" s="23">
        <v>2022</v>
      </c>
      <c r="C7" s="23">
        <v>64289</v>
      </c>
      <c r="D7" s="23">
        <v>46</v>
      </c>
      <c r="E7" s="23">
        <v>17</v>
      </c>
      <c r="F7" s="23">
        <v>5</v>
      </c>
      <c r="G7" s="23">
        <v>0</v>
      </c>
      <c r="H7" s="23" t="s">
        <v>96</v>
      </c>
      <c r="I7" s="23" t="s">
        <v>97</v>
      </c>
      <c r="J7" s="23" t="s">
        <v>98</v>
      </c>
      <c r="K7" s="23" t="s">
        <v>99</v>
      </c>
      <c r="L7" s="23" t="s">
        <v>100</v>
      </c>
      <c r="M7" s="23" t="s">
        <v>101</v>
      </c>
      <c r="N7" s="24" t="s">
        <v>102</v>
      </c>
      <c r="O7" s="24">
        <v>77.88</v>
      </c>
      <c r="P7" s="24">
        <v>19.13</v>
      </c>
      <c r="Q7" s="24">
        <v>99.85</v>
      </c>
      <c r="R7" s="24">
        <v>3146</v>
      </c>
      <c r="S7" s="24">
        <v>19897</v>
      </c>
      <c r="T7" s="24">
        <v>249.17</v>
      </c>
      <c r="U7" s="24">
        <v>79.849999999999994</v>
      </c>
      <c r="V7" s="24">
        <v>3781</v>
      </c>
      <c r="W7" s="24">
        <v>2.79</v>
      </c>
      <c r="X7" s="24">
        <v>1355.2</v>
      </c>
      <c r="Y7" s="24" t="s">
        <v>102</v>
      </c>
      <c r="Z7" s="24">
        <v>101.59</v>
      </c>
      <c r="AA7" s="24">
        <v>101.01</v>
      </c>
      <c r="AB7" s="24">
        <v>101.15</v>
      </c>
      <c r="AC7" s="24">
        <v>99.19</v>
      </c>
      <c r="AD7" s="24" t="s">
        <v>102</v>
      </c>
      <c r="AE7" s="24">
        <v>101.91</v>
      </c>
      <c r="AF7" s="24">
        <v>103.09</v>
      </c>
      <c r="AG7" s="24">
        <v>102.11</v>
      </c>
      <c r="AH7" s="24">
        <v>101.91</v>
      </c>
      <c r="AI7" s="24">
        <v>103.61</v>
      </c>
      <c r="AJ7" s="24" t="s">
        <v>102</v>
      </c>
      <c r="AK7" s="24">
        <v>0</v>
      </c>
      <c r="AL7" s="24">
        <v>0</v>
      </c>
      <c r="AM7" s="24">
        <v>0</v>
      </c>
      <c r="AN7" s="24">
        <v>0</v>
      </c>
      <c r="AO7" s="24" t="s">
        <v>102</v>
      </c>
      <c r="AP7" s="24">
        <v>127.98</v>
      </c>
      <c r="AQ7" s="24">
        <v>101.24</v>
      </c>
      <c r="AR7" s="24">
        <v>124.9</v>
      </c>
      <c r="AS7" s="24">
        <v>124.8</v>
      </c>
      <c r="AT7" s="24">
        <v>133.62</v>
      </c>
      <c r="AU7" s="24" t="s">
        <v>102</v>
      </c>
      <c r="AV7" s="24">
        <v>23.03</v>
      </c>
      <c r="AW7" s="24">
        <v>29.28</v>
      </c>
      <c r="AX7" s="24">
        <v>14.17</v>
      </c>
      <c r="AY7" s="24">
        <v>11.51</v>
      </c>
      <c r="AZ7" s="24" t="s">
        <v>102</v>
      </c>
      <c r="BA7" s="24">
        <v>44.14</v>
      </c>
      <c r="BB7" s="24">
        <v>37.24</v>
      </c>
      <c r="BC7" s="24">
        <v>33.58</v>
      </c>
      <c r="BD7" s="24">
        <v>35.42</v>
      </c>
      <c r="BE7" s="24">
        <v>36.94</v>
      </c>
      <c r="BF7" s="24" t="s">
        <v>102</v>
      </c>
      <c r="BG7" s="24">
        <v>0</v>
      </c>
      <c r="BH7" s="24">
        <v>0</v>
      </c>
      <c r="BI7" s="24">
        <v>0</v>
      </c>
      <c r="BJ7" s="24">
        <v>0</v>
      </c>
      <c r="BK7" s="24" t="s">
        <v>102</v>
      </c>
      <c r="BL7" s="24">
        <v>654.71</v>
      </c>
      <c r="BM7" s="24">
        <v>783.8</v>
      </c>
      <c r="BN7" s="24">
        <v>778.81</v>
      </c>
      <c r="BO7" s="24">
        <v>718.49</v>
      </c>
      <c r="BP7" s="24">
        <v>809.19</v>
      </c>
      <c r="BQ7" s="24" t="s">
        <v>102</v>
      </c>
      <c r="BR7" s="24">
        <v>90.73</v>
      </c>
      <c r="BS7" s="24">
        <v>93.79</v>
      </c>
      <c r="BT7" s="24">
        <v>91.37</v>
      </c>
      <c r="BU7" s="24">
        <v>83.6</v>
      </c>
      <c r="BV7" s="24" t="s">
        <v>102</v>
      </c>
      <c r="BW7" s="24">
        <v>65.37</v>
      </c>
      <c r="BX7" s="24">
        <v>68.11</v>
      </c>
      <c r="BY7" s="24">
        <v>67.23</v>
      </c>
      <c r="BZ7" s="24">
        <v>61.82</v>
      </c>
      <c r="CA7" s="24">
        <v>57.02</v>
      </c>
      <c r="CB7" s="24" t="s">
        <v>102</v>
      </c>
      <c r="CC7" s="24">
        <v>161.03</v>
      </c>
      <c r="CD7" s="24">
        <v>155.77000000000001</v>
      </c>
      <c r="CE7" s="24">
        <v>159.88999999999999</v>
      </c>
      <c r="CF7" s="24">
        <v>174.87</v>
      </c>
      <c r="CG7" s="24" t="s">
        <v>102</v>
      </c>
      <c r="CH7" s="24">
        <v>228.99</v>
      </c>
      <c r="CI7" s="24">
        <v>222.41</v>
      </c>
      <c r="CJ7" s="24">
        <v>228.21</v>
      </c>
      <c r="CK7" s="24">
        <v>246.9</v>
      </c>
      <c r="CL7" s="24">
        <v>273.68</v>
      </c>
      <c r="CM7" s="24" t="s">
        <v>102</v>
      </c>
      <c r="CN7" s="24">
        <v>45.13</v>
      </c>
      <c r="CO7" s="24">
        <v>48.2</v>
      </c>
      <c r="CP7" s="24">
        <v>47.46</v>
      </c>
      <c r="CQ7" s="24">
        <v>40.880000000000003</v>
      </c>
      <c r="CR7" s="24" t="s">
        <v>102</v>
      </c>
      <c r="CS7" s="24">
        <v>54.06</v>
      </c>
      <c r="CT7" s="24">
        <v>55.26</v>
      </c>
      <c r="CU7" s="24">
        <v>54.54</v>
      </c>
      <c r="CV7" s="24">
        <v>52.9</v>
      </c>
      <c r="CW7" s="24">
        <v>52.55</v>
      </c>
      <c r="CX7" s="24" t="s">
        <v>102</v>
      </c>
      <c r="CY7" s="24">
        <v>96.71</v>
      </c>
      <c r="CZ7" s="24">
        <v>97.1</v>
      </c>
      <c r="DA7" s="24">
        <v>97.32</v>
      </c>
      <c r="DB7" s="24">
        <v>97.43</v>
      </c>
      <c r="DC7" s="24" t="s">
        <v>102</v>
      </c>
      <c r="DD7" s="24">
        <v>90.11</v>
      </c>
      <c r="DE7" s="24">
        <v>90.52</v>
      </c>
      <c r="DF7" s="24">
        <v>90.3</v>
      </c>
      <c r="DG7" s="24">
        <v>90.3</v>
      </c>
      <c r="DH7" s="24">
        <v>87.3</v>
      </c>
      <c r="DI7" s="24" t="s">
        <v>102</v>
      </c>
      <c r="DJ7" s="24">
        <v>4.22</v>
      </c>
      <c r="DK7" s="24">
        <v>8</v>
      </c>
      <c r="DL7" s="24">
        <v>11.56</v>
      </c>
      <c r="DM7" s="24">
        <v>14.83</v>
      </c>
      <c r="DN7" s="24" t="s">
        <v>102</v>
      </c>
      <c r="DO7" s="24">
        <v>28.19</v>
      </c>
      <c r="DP7" s="24">
        <v>24.8</v>
      </c>
      <c r="DQ7" s="24">
        <v>28.12</v>
      </c>
      <c r="DR7" s="24">
        <v>28.79</v>
      </c>
      <c r="DS7" s="24">
        <v>27.11</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0.02</v>
      </c>
      <c r="EL7" s="24">
        <v>0.02</v>
      </c>
      <c r="EM7" s="24">
        <v>0.01</v>
      </c>
      <c r="EN7" s="24">
        <v>0.01</v>
      </c>
      <c r="EO7" s="24">
        <v>0.02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